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k\Documents\2020\Webinars\Expert\Traineeships\"/>
    </mc:Choice>
  </mc:AlternateContent>
  <bookViews>
    <workbookView xWindow="0" yWindow="0" windowWidth="28800" windowHeight="12435" tabRatio="403"/>
  </bookViews>
  <sheets>
    <sheet name="Traineeship-tender-calc-v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5" i="1"/>
  <c r="I14" i="1"/>
  <c r="C16" i="1"/>
  <c r="D16" i="1"/>
  <c r="E16" i="1"/>
  <c r="F16" i="1"/>
  <c r="G16" i="1"/>
  <c r="H16" i="1"/>
  <c r="I16" i="1" l="1"/>
  <c r="J14" i="1" l="1"/>
  <c r="J15" i="1"/>
  <c r="J13" i="1"/>
  <c r="N14" i="1"/>
  <c r="N15" i="1"/>
  <c r="N13" i="1"/>
  <c r="Q89" i="1" l="1"/>
  <c r="Q120" i="1" s="1"/>
  <c r="K89" i="1"/>
  <c r="K120" i="1" s="1"/>
  <c r="J88" i="1"/>
  <c r="J87" i="1"/>
  <c r="J118" i="1" s="1"/>
  <c r="I86" i="1"/>
  <c r="J85" i="1"/>
  <c r="J116" i="1" s="1"/>
  <c r="L84" i="1"/>
  <c r="D84" i="1"/>
  <c r="D90" i="1" s="1"/>
  <c r="L79" i="1"/>
  <c r="L110" i="1" s="1"/>
  <c r="N78" i="1"/>
  <c r="N109" i="1" s="1"/>
  <c r="P77" i="1"/>
  <c r="P108" i="1" s="1"/>
  <c r="I77" i="1"/>
  <c r="I108" i="1" s="1"/>
  <c r="O76" i="1"/>
  <c r="K76" i="1"/>
  <c r="K107" i="1" s="1"/>
  <c r="G76" i="1"/>
  <c r="G107" i="1" s="1"/>
  <c r="M75" i="1"/>
  <c r="M106" i="1" s="1"/>
  <c r="I75" i="1"/>
  <c r="E75" i="1"/>
  <c r="E106" i="1" s="1"/>
  <c r="L74" i="1"/>
  <c r="H74" i="1"/>
  <c r="H105" i="1" s="1"/>
  <c r="S68" i="1"/>
  <c r="S69" i="1" s="1"/>
  <c r="O68" i="1"/>
  <c r="O99" i="1" s="1"/>
  <c r="K68" i="1"/>
  <c r="K99" i="1" s="1"/>
  <c r="Q67" i="1"/>
  <c r="Q98" i="1" s="1"/>
  <c r="M67" i="1"/>
  <c r="I67" i="1"/>
  <c r="I98" i="1" s="1"/>
  <c r="O66" i="1"/>
  <c r="O97" i="1" s="1"/>
  <c r="G66" i="1"/>
  <c r="N63" i="1"/>
  <c r="N94" i="1" s="1"/>
  <c r="S89" i="1"/>
  <c r="S90" i="1" s="1"/>
  <c r="R88" i="1"/>
  <c r="G87" i="1"/>
  <c r="G118" i="1" s="1"/>
  <c r="H85" i="1"/>
  <c r="R79" i="1"/>
  <c r="L78" i="1"/>
  <c r="L109" i="1" s="1"/>
  <c r="H77" i="1"/>
  <c r="H108" i="1" s="1"/>
  <c r="J76" i="1"/>
  <c r="J107" i="1" s="1"/>
  <c r="F76" i="1"/>
  <c r="F107" i="1" s="1"/>
  <c r="H75" i="1"/>
  <c r="H106" i="1" s="1"/>
  <c r="R68" i="1"/>
  <c r="R99" i="1" s="1"/>
  <c r="J68" i="1"/>
  <c r="L67" i="1"/>
  <c r="L98" i="1" s="1"/>
  <c r="N66" i="1"/>
  <c r="N97" i="1" s="1"/>
  <c r="P65" i="1"/>
  <c r="P96" i="1" s="1"/>
  <c r="H65" i="1"/>
  <c r="H96" i="1" s="1"/>
  <c r="P88" i="1"/>
  <c r="P119" i="1" s="1"/>
  <c r="N86" i="1"/>
  <c r="N117" i="1" s="1"/>
  <c r="F85" i="1"/>
  <c r="F116" i="1" s="1"/>
  <c r="H84" i="1"/>
  <c r="P79" i="1"/>
  <c r="P110" i="1" s="1"/>
  <c r="L77" i="1"/>
  <c r="L108" i="1" s="1"/>
  <c r="M76" i="1"/>
  <c r="M107" i="1" s="1"/>
  <c r="K75" i="1"/>
  <c r="J74" i="1"/>
  <c r="J105" i="1" s="1"/>
  <c r="M68" i="1"/>
  <c r="M99" i="1" s="1"/>
  <c r="M66" i="1"/>
  <c r="M97" i="1" s="1"/>
  <c r="K65" i="1"/>
  <c r="K96" i="1" s="1"/>
  <c r="K74" i="1"/>
  <c r="K105" i="1" s="1"/>
  <c r="J78" i="1"/>
  <c r="J109" i="1" s="1"/>
  <c r="O75" i="1"/>
  <c r="O106" i="1" s="1"/>
  <c r="N74" i="1"/>
  <c r="Q68" i="1"/>
  <c r="Q99" i="1" s="1"/>
  <c r="O67" i="1"/>
  <c r="O98" i="1" s="1"/>
  <c r="Q66" i="1"/>
  <c r="O65" i="1"/>
  <c r="O96" i="1" s="1"/>
  <c r="N89" i="1"/>
  <c r="N120" i="1" s="1"/>
  <c r="M88" i="1"/>
  <c r="M119" i="1" s="1"/>
  <c r="L87" i="1"/>
  <c r="L118" i="1" s="1"/>
  <c r="L86" i="1"/>
  <c r="L85" i="1"/>
  <c r="L116" i="1" s="1"/>
  <c r="N84" i="1"/>
  <c r="N115" i="1" s="1"/>
  <c r="F84" i="1"/>
  <c r="F115" i="1" s="1"/>
  <c r="N79" i="1"/>
  <c r="P78" i="1"/>
  <c r="P109" i="1" s="1"/>
  <c r="H78" i="1"/>
  <c r="H109" i="1" s="1"/>
  <c r="J77" i="1"/>
  <c r="J108" i="1" s="1"/>
  <c r="P76" i="1"/>
  <c r="L76" i="1"/>
  <c r="H76" i="1"/>
  <c r="H107" i="1" s="1"/>
  <c r="N75" i="1"/>
  <c r="N106" i="1" s="1"/>
  <c r="J75" i="1"/>
  <c r="F75" i="1"/>
  <c r="M74" i="1"/>
  <c r="M105" i="1" s="1"/>
  <c r="I74" i="1"/>
  <c r="I105" i="1" s="1"/>
  <c r="D74" i="1"/>
  <c r="D80" i="1" s="1"/>
  <c r="P68" i="1"/>
  <c r="P99" i="1" s="1"/>
  <c r="L68" i="1"/>
  <c r="L99" i="1" s="1"/>
  <c r="R67" i="1"/>
  <c r="R98" i="1" s="1"/>
  <c r="N67" i="1"/>
  <c r="N98" i="1" s="1"/>
  <c r="J67" i="1"/>
  <c r="J98" i="1" s="1"/>
  <c r="P66" i="1"/>
  <c r="P97" i="1" s="1"/>
  <c r="L66" i="1"/>
  <c r="L97" i="1" s="1"/>
  <c r="H66" i="1"/>
  <c r="H97" i="1" s="1"/>
  <c r="N65" i="1"/>
  <c r="N96" i="1" s="1"/>
  <c r="J65" i="1"/>
  <c r="J96" i="1" s="1"/>
  <c r="F65" i="1"/>
  <c r="F96" i="1" s="1"/>
  <c r="K66" i="1"/>
  <c r="M65" i="1"/>
  <c r="M96" i="1" s="1"/>
  <c r="I65" i="1"/>
  <c r="I96" i="1" s="1"/>
  <c r="H88" i="1"/>
  <c r="H119" i="1" s="1"/>
  <c r="F86" i="1"/>
  <c r="J84" i="1"/>
  <c r="J115" i="1" s="1"/>
  <c r="J79" i="1"/>
  <c r="J110" i="1" s="1"/>
  <c r="N77" i="1"/>
  <c r="N108" i="1" s="1"/>
  <c r="N76" i="1"/>
  <c r="N107" i="1" s="1"/>
  <c r="L75" i="1"/>
  <c r="L106" i="1" s="1"/>
  <c r="E74" i="1"/>
  <c r="E105" i="1" s="1"/>
  <c r="G74" i="1"/>
  <c r="G105" i="1" s="1"/>
  <c r="N68" i="1"/>
  <c r="P67" i="1"/>
  <c r="P98" i="1" s="1"/>
  <c r="H67" i="1"/>
  <c r="H98" i="1" s="1"/>
  <c r="J66" i="1"/>
  <c r="J97" i="1" s="1"/>
  <c r="L65" i="1"/>
  <c r="P89" i="1"/>
  <c r="P120" i="1" s="1"/>
  <c r="O87" i="1"/>
  <c r="O118" i="1" s="1"/>
  <c r="N85" i="1"/>
  <c r="N116" i="1" s="1"/>
  <c r="R78" i="1"/>
  <c r="R109" i="1" s="1"/>
  <c r="G77" i="1"/>
  <c r="G108" i="1" s="1"/>
  <c r="I76" i="1"/>
  <c r="I107" i="1" s="1"/>
  <c r="G75" i="1"/>
  <c r="G106" i="1" s="1"/>
  <c r="F74" i="1"/>
  <c r="F105" i="1" s="1"/>
  <c r="I68" i="1"/>
  <c r="I99" i="1" s="1"/>
  <c r="K67" i="1"/>
  <c r="K98" i="1" s="1"/>
  <c r="I66" i="1"/>
  <c r="I97" i="1" s="1"/>
  <c r="G65" i="1"/>
  <c r="G96" i="1" s="1"/>
  <c r="K13" i="1"/>
  <c r="L13" i="1" s="1"/>
  <c r="M77" i="1"/>
  <c r="M108" i="1" s="1"/>
  <c r="Q77" i="1"/>
  <c r="Q108" i="1" s="1"/>
  <c r="K78" i="1"/>
  <c r="O78" i="1"/>
  <c r="O109" i="1" s="1"/>
  <c r="I79" i="1"/>
  <c r="I110" i="1" s="1"/>
  <c r="M79" i="1"/>
  <c r="M110" i="1" s="1"/>
  <c r="Q79" i="1"/>
  <c r="Q110" i="1" s="1"/>
  <c r="E84" i="1"/>
  <c r="E115" i="1" s="1"/>
  <c r="I84" i="1"/>
  <c r="I115" i="1" s="1"/>
  <c r="M84" i="1"/>
  <c r="M115" i="1" s="1"/>
  <c r="G85" i="1"/>
  <c r="K85" i="1"/>
  <c r="K116" i="1" s="1"/>
  <c r="O85" i="1"/>
  <c r="O116" i="1" s="1"/>
  <c r="J86" i="1"/>
  <c r="J117" i="1" s="1"/>
  <c r="P86" i="1"/>
  <c r="P117" i="1" s="1"/>
  <c r="K87" i="1"/>
  <c r="K118" i="1" s="1"/>
  <c r="P87" i="1"/>
  <c r="P118" i="1" s="1"/>
  <c r="L88" i="1"/>
  <c r="L119" i="1" s="1"/>
  <c r="Q88" i="1"/>
  <c r="Q119" i="1" s="1"/>
  <c r="L89" i="1"/>
  <c r="L120" i="1" s="1"/>
  <c r="R89" i="1"/>
  <c r="R120" i="1" s="1"/>
  <c r="K77" i="1"/>
  <c r="K108" i="1" s="1"/>
  <c r="O77" i="1"/>
  <c r="O108" i="1" s="1"/>
  <c r="I78" i="1"/>
  <c r="I109" i="1" s="1"/>
  <c r="M78" i="1"/>
  <c r="M109" i="1" s="1"/>
  <c r="Q78" i="1"/>
  <c r="Q109" i="1" s="1"/>
  <c r="K79" i="1"/>
  <c r="K110" i="1" s="1"/>
  <c r="O79" i="1"/>
  <c r="O110" i="1" s="1"/>
  <c r="S79" i="1"/>
  <c r="S110" i="1" s="1"/>
  <c r="S111" i="1" s="1"/>
  <c r="G84" i="1"/>
  <c r="G115" i="1" s="1"/>
  <c r="K84" i="1"/>
  <c r="K115" i="1" s="1"/>
  <c r="E85" i="1"/>
  <c r="E116" i="1" s="1"/>
  <c r="I85" i="1"/>
  <c r="I116" i="1" s="1"/>
  <c r="M85" i="1"/>
  <c r="M116" i="1" s="1"/>
  <c r="H86" i="1"/>
  <c r="M86" i="1"/>
  <c r="M117" i="1" s="1"/>
  <c r="H87" i="1"/>
  <c r="H118" i="1" s="1"/>
  <c r="N87" i="1"/>
  <c r="N118" i="1" s="1"/>
  <c r="I88" i="1"/>
  <c r="N88" i="1"/>
  <c r="N119" i="1" s="1"/>
  <c r="J89" i="1"/>
  <c r="J120" i="1" s="1"/>
  <c r="O89" i="1"/>
  <c r="O120" i="1" s="1"/>
  <c r="K15" i="1"/>
  <c r="L15" i="1" s="1"/>
  <c r="G86" i="1"/>
  <c r="G117" i="1" s="1"/>
  <c r="K86" i="1"/>
  <c r="K117" i="1" s="1"/>
  <c r="O86" i="1"/>
  <c r="O117" i="1" s="1"/>
  <c r="I87" i="1"/>
  <c r="I118" i="1" s="1"/>
  <c r="M87" i="1"/>
  <c r="M118" i="1" s="1"/>
  <c r="Q87" i="1"/>
  <c r="Q118" i="1" s="1"/>
  <c r="K88" i="1"/>
  <c r="K119" i="1" s="1"/>
  <c r="O88" i="1"/>
  <c r="O119" i="1" s="1"/>
  <c r="I89" i="1"/>
  <c r="I120" i="1" s="1"/>
  <c r="M89" i="1"/>
  <c r="M120" i="1" s="1"/>
  <c r="K14" i="1"/>
  <c r="L14" i="1" s="1"/>
  <c r="N105" i="1"/>
  <c r="K106" i="1"/>
  <c r="F90" i="1"/>
  <c r="L96" i="1"/>
  <c r="J99" i="1"/>
  <c r="N99" i="1"/>
  <c r="G97" i="1"/>
  <c r="K97" i="1"/>
  <c r="M98" i="1"/>
  <c r="M13" i="1"/>
  <c r="L117" i="1"/>
  <c r="I106" i="1"/>
  <c r="O107" i="1"/>
  <c r="K109" i="1"/>
  <c r="G116" i="1"/>
  <c r="I117" i="1"/>
  <c r="I119" i="1"/>
  <c r="M14" i="1"/>
  <c r="H115" i="1"/>
  <c r="D105" i="1"/>
  <c r="D111" i="1" s="1"/>
  <c r="J106" i="1"/>
  <c r="L107" i="1"/>
  <c r="P107" i="1"/>
  <c r="N110" i="1"/>
  <c r="H116" i="1"/>
  <c r="F117" i="1"/>
  <c r="M15" i="1"/>
  <c r="O64" i="1"/>
  <c r="N64" i="1"/>
  <c r="N95" i="1" s="1"/>
  <c r="M64" i="1"/>
  <c r="M95" i="1" s="1"/>
  <c r="L64" i="1"/>
  <c r="L95" i="1" s="1"/>
  <c r="K64" i="1"/>
  <c r="K95" i="1" s="1"/>
  <c r="J64" i="1"/>
  <c r="J95" i="1" s="1"/>
  <c r="I64" i="1"/>
  <c r="I95" i="1" s="1"/>
  <c r="H64" i="1"/>
  <c r="H95" i="1" s="1"/>
  <c r="G64" i="1"/>
  <c r="G95" i="1" s="1"/>
  <c r="F64" i="1"/>
  <c r="F95" i="1" s="1"/>
  <c r="E64" i="1"/>
  <c r="E95" i="1" s="1"/>
  <c r="M63" i="1"/>
  <c r="L63" i="1"/>
  <c r="K63" i="1"/>
  <c r="J63" i="1"/>
  <c r="I63" i="1"/>
  <c r="H63" i="1"/>
  <c r="G63" i="1"/>
  <c r="F63" i="1"/>
  <c r="E63" i="1"/>
  <c r="D63" i="1"/>
  <c r="E121" i="1" l="1"/>
  <c r="D115" i="1"/>
  <c r="D121" i="1" s="1"/>
  <c r="F80" i="1"/>
  <c r="R80" i="1"/>
  <c r="F26" i="1"/>
  <c r="D26" i="1"/>
  <c r="C26" i="1"/>
  <c r="S99" i="1"/>
  <c r="S100" i="1" s="1"/>
  <c r="R110" i="1"/>
  <c r="R111" i="1" s="1"/>
  <c r="S120" i="1"/>
  <c r="S121" i="1" s="1"/>
  <c r="E26" i="1"/>
  <c r="F106" i="1"/>
  <c r="G26" i="1"/>
  <c r="H26" i="1"/>
  <c r="Q69" i="1"/>
  <c r="R100" i="1"/>
  <c r="R69" i="1"/>
  <c r="G27" i="1"/>
  <c r="L90" i="1"/>
  <c r="Q97" i="1"/>
  <c r="Q100" i="1" s="1"/>
  <c r="D28" i="1"/>
  <c r="N80" i="1"/>
  <c r="P90" i="1"/>
  <c r="J90" i="1"/>
  <c r="G80" i="1"/>
  <c r="I80" i="1"/>
  <c r="R90" i="1"/>
  <c r="E90" i="1"/>
  <c r="L80" i="1"/>
  <c r="P80" i="1"/>
  <c r="J119" i="1"/>
  <c r="J121" i="1" s="1"/>
  <c r="R119" i="1"/>
  <c r="E111" i="1"/>
  <c r="L105" i="1"/>
  <c r="L111" i="1" s="1"/>
  <c r="L115" i="1"/>
  <c r="L121" i="1" s="1"/>
  <c r="J80" i="1"/>
  <c r="Q90" i="1"/>
  <c r="M80" i="1"/>
  <c r="N90" i="1"/>
  <c r="Q80" i="1"/>
  <c r="E80" i="1"/>
  <c r="P69" i="1"/>
  <c r="S80" i="1"/>
  <c r="H80" i="1"/>
  <c r="H90" i="1"/>
  <c r="O80" i="1"/>
  <c r="H117" i="1"/>
  <c r="H121" i="1" s="1"/>
  <c r="C28" i="1"/>
  <c r="K80" i="1"/>
  <c r="E27" i="1"/>
  <c r="G90" i="1"/>
  <c r="M90" i="1"/>
  <c r="K90" i="1"/>
  <c r="F28" i="1"/>
  <c r="F27" i="1"/>
  <c r="G28" i="1"/>
  <c r="Q121" i="1"/>
  <c r="H28" i="1"/>
  <c r="H27" i="1"/>
  <c r="D27" i="1"/>
  <c r="I90" i="1"/>
  <c r="C27" i="1"/>
  <c r="E28" i="1"/>
  <c r="O90" i="1"/>
  <c r="G111" i="1"/>
  <c r="O121" i="1"/>
  <c r="I121" i="1"/>
  <c r="R121" i="1"/>
  <c r="M111" i="1"/>
  <c r="K121" i="1"/>
  <c r="R58" i="1"/>
  <c r="R59" i="1" s="1"/>
  <c r="N58" i="1"/>
  <c r="P57" i="1"/>
  <c r="L57" i="1"/>
  <c r="N56" i="1"/>
  <c r="J56" i="1"/>
  <c r="L55" i="1"/>
  <c r="N54" i="1"/>
  <c r="J54" i="1"/>
  <c r="L53" i="1"/>
  <c r="H53" i="1"/>
  <c r="P56" i="1"/>
  <c r="J55" i="1"/>
  <c r="J53" i="1"/>
  <c r="Q58" i="1"/>
  <c r="M58" i="1"/>
  <c r="O57" i="1"/>
  <c r="K57" i="1"/>
  <c r="M56" i="1"/>
  <c r="O55" i="1"/>
  <c r="K55" i="1"/>
  <c r="M54" i="1"/>
  <c r="I54" i="1"/>
  <c r="K53" i="1"/>
  <c r="G53" i="1"/>
  <c r="P58" i="1"/>
  <c r="L58" i="1"/>
  <c r="L56" i="1"/>
  <c r="N55" i="1"/>
  <c r="H54" i="1"/>
  <c r="O58" i="1"/>
  <c r="Q57" i="1"/>
  <c r="M57" i="1"/>
  <c r="O56" i="1"/>
  <c r="K56" i="1"/>
  <c r="M55" i="1"/>
  <c r="I55" i="1"/>
  <c r="K54" i="1"/>
  <c r="M53" i="1"/>
  <c r="I53" i="1"/>
  <c r="N57" i="1"/>
  <c r="L54" i="1"/>
  <c r="G121" i="1"/>
  <c r="R38" i="1"/>
  <c r="R39" i="1" s="1"/>
  <c r="N38" i="1"/>
  <c r="P37" i="1"/>
  <c r="L37" i="1"/>
  <c r="N36" i="1"/>
  <c r="J36" i="1"/>
  <c r="L35" i="1"/>
  <c r="N34" i="1"/>
  <c r="J34" i="1"/>
  <c r="P38" i="1"/>
  <c r="P36" i="1"/>
  <c r="L34" i="1"/>
  <c r="Q38" i="1"/>
  <c r="M38" i="1"/>
  <c r="O37" i="1"/>
  <c r="K37" i="1"/>
  <c r="M36" i="1"/>
  <c r="O35" i="1"/>
  <c r="K35" i="1"/>
  <c r="M34" i="1"/>
  <c r="I34" i="1"/>
  <c r="N37" i="1"/>
  <c r="N35" i="1"/>
  <c r="H34" i="1"/>
  <c r="O38" i="1"/>
  <c r="Q37" i="1"/>
  <c r="M37" i="1"/>
  <c r="O36" i="1"/>
  <c r="K36" i="1"/>
  <c r="M35" i="1"/>
  <c r="I35" i="1"/>
  <c r="K34" i="1"/>
  <c r="L38" i="1"/>
  <c r="L36" i="1"/>
  <c r="J35" i="1"/>
  <c r="K111" i="1"/>
  <c r="F111" i="1"/>
  <c r="I44" i="1"/>
  <c r="P48" i="1"/>
  <c r="L48" i="1"/>
  <c r="N47" i="1"/>
  <c r="P46" i="1"/>
  <c r="L46" i="1"/>
  <c r="N45" i="1"/>
  <c r="J45" i="1"/>
  <c r="L44" i="1"/>
  <c r="L43" i="1"/>
  <c r="N48" i="1"/>
  <c r="N46" i="1"/>
  <c r="N44" i="1"/>
  <c r="H44" i="1"/>
  <c r="O48" i="1"/>
  <c r="Q47" i="1"/>
  <c r="M47" i="1"/>
  <c r="O46" i="1"/>
  <c r="K46" i="1"/>
  <c r="M45" i="1"/>
  <c r="I45" i="1"/>
  <c r="K44" i="1"/>
  <c r="K43" i="1"/>
  <c r="R48" i="1"/>
  <c r="R49" i="1" s="1"/>
  <c r="L47" i="1"/>
  <c r="L45" i="1"/>
  <c r="J43" i="1"/>
  <c r="G43" i="1"/>
  <c r="Q48" i="1"/>
  <c r="M48" i="1"/>
  <c r="O47" i="1"/>
  <c r="K47" i="1"/>
  <c r="M46" i="1"/>
  <c r="O45" i="1"/>
  <c r="K45" i="1"/>
  <c r="M44" i="1"/>
  <c r="M43" i="1"/>
  <c r="I43" i="1"/>
  <c r="H43" i="1"/>
  <c r="P47" i="1"/>
  <c r="J46" i="1"/>
  <c r="J44" i="1"/>
  <c r="N121" i="1"/>
  <c r="P121" i="1"/>
  <c r="N100" i="1"/>
  <c r="O111" i="1"/>
  <c r="J111" i="1"/>
  <c r="F121" i="1"/>
  <c r="I111" i="1"/>
  <c r="P100" i="1"/>
  <c r="H111" i="1"/>
  <c r="P111" i="1"/>
  <c r="M121" i="1"/>
  <c r="Q111" i="1"/>
  <c r="N111" i="1"/>
  <c r="N69" i="1"/>
  <c r="E94" i="1"/>
  <c r="E100" i="1" s="1"/>
  <c r="E69" i="1"/>
  <c r="J94" i="1"/>
  <c r="J100" i="1" s="1"/>
  <c r="J69" i="1"/>
  <c r="K94" i="1"/>
  <c r="K100" i="1" s="1"/>
  <c r="K69" i="1"/>
  <c r="M94" i="1"/>
  <c r="M100" i="1" s="1"/>
  <c r="M69" i="1"/>
  <c r="F94" i="1"/>
  <c r="F100" i="1" s="1"/>
  <c r="F69" i="1"/>
  <c r="G94" i="1"/>
  <c r="G100" i="1" s="1"/>
  <c r="G69" i="1"/>
  <c r="D94" i="1"/>
  <c r="D100" i="1" s="1"/>
  <c r="D21" i="1" s="1"/>
  <c r="D69" i="1"/>
  <c r="H94" i="1"/>
  <c r="H100" i="1" s="1"/>
  <c r="H69" i="1"/>
  <c r="L94" i="1"/>
  <c r="L100" i="1" s="1"/>
  <c r="L69" i="1"/>
  <c r="O95" i="1"/>
  <c r="O100" i="1" s="1"/>
  <c r="O69" i="1"/>
  <c r="G35" i="1"/>
  <c r="E34" i="1"/>
  <c r="I94" i="1"/>
  <c r="I100" i="1" s="1"/>
  <c r="I69" i="1"/>
  <c r="J48" i="1"/>
  <c r="F45" i="1"/>
  <c r="G45" i="1"/>
  <c r="I46" i="1"/>
  <c r="I48" i="1"/>
  <c r="G44" i="1"/>
  <c r="E44" i="1"/>
  <c r="K48" i="1"/>
  <c r="J47" i="1"/>
  <c r="F44" i="1"/>
  <c r="G46" i="1"/>
  <c r="D43" i="1"/>
  <c r="D49" i="1" s="1"/>
  <c r="H47" i="1"/>
  <c r="H46" i="1"/>
  <c r="H45" i="1"/>
  <c r="F43" i="1"/>
  <c r="E43" i="1"/>
  <c r="I47" i="1"/>
  <c r="J58" i="1"/>
  <c r="H56" i="1"/>
  <c r="F54" i="1"/>
  <c r="I57" i="1"/>
  <c r="G55" i="1"/>
  <c r="I58" i="1"/>
  <c r="J57" i="1"/>
  <c r="G56" i="1"/>
  <c r="H55" i="1"/>
  <c r="E54" i="1"/>
  <c r="K58" i="1"/>
  <c r="H57" i="1"/>
  <c r="I56" i="1"/>
  <c r="F55" i="1"/>
  <c r="G54" i="1"/>
  <c r="E53" i="1"/>
  <c r="D53" i="1"/>
  <c r="D59" i="1" s="1"/>
  <c r="F53" i="1"/>
  <c r="J38" i="1"/>
  <c r="H36" i="1"/>
  <c r="G34" i="1"/>
  <c r="I38" i="1"/>
  <c r="J37" i="1"/>
  <c r="G36" i="1"/>
  <c r="F34" i="1"/>
  <c r="I37" i="1"/>
  <c r="D33" i="1"/>
  <c r="D39" i="1" s="1"/>
  <c r="K38" i="1"/>
  <c r="H37" i="1"/>
  <c r="I36" i="1"/>
  <c r="F35" i="1"/>
  <c r="H35" i="1"/>
  <c r="J33" i="1"/>
  <c r="F33" i="1"/>
  <c r="M33" i="1"/>
  <c r="I33" i="1"/>
  <c r="L33" i="1"/>
  <c r="H33" i="1"/>
  <c r="K33" i="1"/>
  <c r="G33" i="1"/>
  <c r="E33" i="1"/>
  <c r="S21" i="1" l="1"/>
  <c r="S22" i="1" s="1"/>
  <c r="I21" i="1"/>
  <c r="R21" i="1"/>
  <c r="G29" i="1"/>
  <c r="G19" i="1" s="1"/>
  <c r="D29" i="1"/>
  <c r="D19" i="1" s="1"/>
  <c r="E39" i="1"/>
  <c r="H29" i="1"/>
  <c r="H19" i="1" s="1"/>
  <c r="F29" i="1"/>
  <c r="F19" i="1" s="1"/>
  <c r="E29" i="1"/>
  <c r="E19" i="1" s="1"/>
  <c r="E21" i="1"/>
  <c r="O21" i="1"/>
  <c r="P21" i="1"/>
  <c r="C29" i="1"/>
  <c r="C19" i="1" s="1"/>
  <c r="C22" i="1" s="1"/>
  <c r="L39" i="1"/>
  <c r="J39" i="1"/>
  <c r="F21" i="1"/>
  <c r="K21" i="1"/>
  <c r="M49" i="1"/>
  <c r="G21" i="1"/>
  <c r="M21" i="1"/>
  <c r="P49" i="1"/>
  <c r="R20" i="1"/>
  <c r="Q59" i="1"/>
  <c r="O59" i="1"/>
  <c r="P59" i="1"/>
  <c r="N59" i="1"/>
  <c r="P39" i="1"/>
  <c r="M39" i="1"/>
  <c r="J21" i="1"/>
  <c r="K49" i="1"/>
  <c r="L21" i="1"/>
  <c r="Q21" i="1"/>
  <c r="N21" i="1"/>
  <c r="Q49" i="1"/>
  <c r="Q39" i="1"/>
  <c r="O39" i="1"/>
  <c r="I39" i="1"/>
  <c r="H21" i="1"/>
  <c r="O49" i="1"/>
  <c r="L49" i="1"/>
  <c r="N39" i="1"/>
  <c r="M59" i="1"/>
  <c r="K59" i="1"/>
  <c r="N49" i="1"/>
  <c r="L59" i="1"/>
  <c r="G39" i="1"/>
  <c r="H39" i="1"/>
  <c r="F39" i="1"/>
  <c r="D20" i="1"/>
  <c r="D22" i="1" s="1"/>
  <c r="K39" i="1"/>
  <c r="J59" i="1"/>
  <c r="E49" i="1"/>
  <c r="G59" i="1"/>
  <c r="F59" i="1"/>
  <c r="E59" i="1"/>
  <c r="F49" i="1"/>
  <c r="I59" i="1"/>
  <c r="H59" i="1"/>
  <c r="J49" i="1"/>
  <c r="I49" i="1"/>
  <c r="H49" i="1"/>
  <c r="G49" i="1"/>
  <c r="R22" i="1" l="1"/>
  <c r="P20" i="1"/>
  <c r="P22" i="1" s="1"/>
  <c r="L20" i="1"/>
  <c r="L22" i="1" s="1"/>
  <c r="O20" i="1"/>
  <c r="O22" i="1" s="1"/>
  <c r="M20" i="1"/>
  <c r="M22" i="1" s="1"/>
  <c r="Q20" i="1"/>
  <c r="Q22" i="1" s="1"/>
  <c r="N20" i="1"/>
  <c r="N22" i="1" s="1"/>
  <c r="I20" i="1"/>
  <c r="I22" i="1" s="1"/>
  <c r="K20" i="1"/>
  <c r="K22" i="1" s="1"/>
  <c r="J20" i="1"/>
  <c r="J22" i="1" s="1"/>
  <c r="E20" i="1"/>
  <c r="E22" i="1" s="1"/>
  <c r="H20" i="1"/>
  <c r="H22" i="1" s="1"/>
  <c r="F20" i="1"/>
  <c r="F22" i="1" s="1"/>
  <c r="G20" i="1"/>
  <c r="G22" i="1" s="1"/>
  <c r="C5" i="1" l="1"/>
  <c r="C6" i="1"/>
  <c r="C7" i="1" l="1"/>
</calcChain>
</file>

<file path=xl/sharedStrings.xml><?xml version="1.0" encoding="utf-8"?>
<sst xmlns="http://schemas.openxmlformats.org/spreadsheetml/2006/main" count="54" uniqueCount="32">
  <si>
    <t>Traineeship months</t>
  </si>
  <si>
    <t>Completion month @ £1500</t>
  </si>
  <si>
    <t>Completion month @ £3000</t>
  </si>
  <si>
    <t>Completion month @ £4000</t>
  </si>
  <si>
    <t>Completion payment</t>
  </si>
  <si>
    <t>Completion £</t>
  </si>
  <si>
    <t>OPP m1</t>
  </si>
  <si>
    <t>OPP total</t>
  </si>
  <si>
    <t>Opp per month</t>
  </si>
  <si>
    <t>Payments per month</t>
  </si>
  <si>
    <t>Completion funding @ £1500</t>
  </si>
  <si>
    <t>Completion funding @ £3000</t>
  </si>
  <si>
    <t>Completion funding @ £4000</t>
  </si>
  <si>
    <t>First (double OPP) month @ £1500</t>
  </si>
  <si>
    <t>Tender rate</t>
  </si>
  <si>
    <t>OPP after month 1 @ £1500</t>
  </si>
  <si>
    <t xml:space="preserve"> </t>
  </si>
  <si>
    <t>OPP after month 1 @ £3000</t>
  </si>
  <si>
    <t>Remaining OPP</t>
  </si>
  <si>
    <t>Month 1 OPP</t>
  </si>
  <si>
    <t>Total</t>
  </si>
  <si>
    <t>Payment type</t>
  </si>
  <si>
    <t>Feb - July</t>
  </si>
  <si>
    <t>Must be 2 to 12 months</t>
  </si>
  <si>
    <t>Traineeship funding calculator v1</t>
  </si>
  <si>
    <t>OPP remaining months</t>
  </si>
  <si>
    <t>Start month</t>
  </si>
  <si>
    <t>Carry-over into 2021/22</t>
  </si>
  <si>
    <t>Disclaimer: This calculator is intended as a training tool, and only serves only as a guide to Adult Education Budget funding in the context of the Traineeship tender Volumes and Values spreadsheet. 
Therefore, you should always do your own homework and source information yourself. In particular, the latest relevant Education and Skills Funding Agency documents should always serve as the definitive source of information.  Lsect is not responsible for the consequences of any decisions or actions taken in reliance on the information provided and all queries about rates and rules should be made to the ESFA by emailing sde.servicedesk@education.gov.uk</t>
  </si>
  <si>
    <t>Total starts</t>
  </si>
  <si>
    <t>Tender rate from Volumes and Values spreadsheet</t>
  </si>
  <si>
    <t>As per tender document - this calculator only uses the three traineeship rates in the Volumes and Values Spreadsheet and does not account for disadvantage uplift, area cost uplift nor any non-completions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</si>
</sst>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6" x14ac:knownFonts="1">
    <font>
      <sz val="11"/>
      <color theme="1"/>
      <name val="Calibri"/>
      <family val="2"/>
      <scheme val="minor"/>
    </font>
    <font>
      <sz val="10"/>
      <color theme="1"/>
      <name val="Trebuchet MS"/>
      <family val="2"/>
    </font>
    <font>
      <sz val="10"/>
      <color theme="0"/>
      <name val="Trebuchet MS"/>
      <family val="2"/>
    </font>
    <font>
      <b/>
      <sz val="10"/>
      <color theme="1"/>
      <name val="Trebuchet MS"/>
      <family val="2"/>
    </font>
    <font>
      <b/>
      <sz val="20"/>
      <color theme="1"/>
      <name val="Trebuchet MS"/>
      <family val="2"/>
    </font>
    <font>
      <b/>
      <sz val="8"/>
      <color theme="1"/>
      <name val="Trebuchet MS"/>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n">
        <color indexed="64"/>
      </top>
      <bottom style="double">
        <color indexed="64"/>
      </bottom>
      <diagonal/>
    </border>
    <border>
      <left style="thin">
        <color indexed="64"/>
      </left>
      <right/>
      <top/>
      <bottom/>
      <diagonal/>
    </border>
  </borders>
  <cellStyleXfs count="1">
    <xf numFmtId="0" fontId="0" fillId="0" borderId="0"/>
  </cellStyleXfs>
  <cellXfs count="60">
    <xf numFmtId="0" fontId="0" fillId="0" borderId="0" xfId="0"/>
    <xf numFmtId="3" fontId="1" fillId="2" borderId="1"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1" fillId="3" borderId="6" xfId="0" applyFont="1" applyFill="1" applyBorder="1" applyAlignment="1" applyProtection="1">
      <alignment horizontal="left" vertical="center"/>
    </xf>
    <xf numFmtId="164" fontId="1" fillId="3" borderId="7" xfId="0" applyNumberFormat="1" applyFont="1" applyFill="1" applyBorder="1" applyAlignment="1" applyProtection="1">
      <alignment horizontal="center" vertical="center"/>
    </xf>
    <xf numFmtId="0" fontId="1" fillId="3" borderId="8" xfId="0" applyFont="1" applyFill="1" applyBorder="1" applyAlignment="1" applyProtection="1">
      <alignment horizontal="left" vertical="center"/>
    </xf>
    <xf numFmtId="164" fontId="1" fillId="3" borderId="9" xfId="0" applyNumberFormat="1" applyFont="1" applyFill="1" applyBorder="1" applyAlignment="1" applyProtection="1">
      <alignment horizontal="center" vertical="center"/>
    </xf>
    <xf numFmtId="0" fontId="3" fillId="3" borderId="10" xfId="0" applyFont="1" applyFill="1" applyBorder="1" applyAlignment="1" applyProtection="1">
      <alignment horizontal="left" vertical="center"/>
    </xf>
    <xf numFmtId="164" fontId="3" fillId="3" borderId="11"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2" fillId="5" borderId="13"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1" xfId="0" applyFont="1" applyFill="1" applyBorder="1" applyAlignment="1" applyProtection="1">
      <alignment vertical="center"/>
    </xf>
    <xf numFmtId="17" fontId="3" fillId="3" borderId="3" xfId="0" applyNumberFormat="1" applyFont="1" applyFill="1" applyBorder="1" applyAlignment="1" applyProtection="1">
      <alignment horizontal="center" vertical="center" wrapText="1"/>
    </xf>
    <xf numFmtId="17"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6" fontId="1"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xf>
    <xf numFmtId="6" fontId="1" fillId="3" borderId="2" xfId="0" applyNumberFormat="1" applyFont="1" applyFill="1" applyBorder="1" applyAlignment="1" applyProtection="1">
      <alignment horizontal="center" vertical="center"/>
    </xf>
    <xf numFmtId="6" fontId="3" fillId="3" borderId="12"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horizontal="center" vertical="center"/>
    </xf>
    <xf numFmtId="6" fontId="1" fillId="3" borderId="0" xfId="0" applyNumberFormat="1" applyFont="1" applyFill="1" applyBorder="1" applyAlignment="1" applyProtection="1">
      <alignment horizontal="center" vertical="center"/>
    </xf>
    <xf numFmtId="164" fontId="1" fillId="3" borderId="0" xfId="0" applyNumberFormat="1" applyFont="1" applyFill="1" applyBorder="1" applyAlignment="1" applyProtection="1">
      <alignment horizontal="center" vertical="center"/>
    </xf>
    <xf numFmtId="0" fontId="2" fillId="5" borderId="1" xfId="0" applyFont="1" applyFill="1" applyBorder="1" applyAlignment="1" applyProtection="1">
      <alignment horizontal="left" vertical="center"/>
    </xf>
    <xf numFmtId="17" fontId="2" fillId="5"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0" fontId="1" fillId="4" borderId="1" xfId="0"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164" fontId="3" fillId="3" borderId="5" xfId="0" applyNumberFormat="1" applyFont="1" applyFill="1" applyBorder="1" applyAlignment="1" applyProtection="1">
      <alignment horizontal="center" vertical="center"/>
    </xf>
    <xf numFmtId="0" fontId="1" fillId="3" borderId="0" xfId="0" applyFont="1" applyFill="1" applyBorder="1" applyAlignment="1" applyProtection="1">
      <alignment vertical="center"/>
    </xf>
    <xf numFmtId="17" fontId="1" fillId="3" borderId="1" xfId="0" applyNumberFormat="1" applyFont="1" applyFill="1" applyBorder="1" applyAlignment="1" applyProtection="1">
      <alignment horizontal="center" vertical="center"/>
    </xf>
    <xf numFmtId="17" fontId="1" fillId="3" borderId="0" xfId="0" applyNumberFormat="1" applyFont="1" applyFill="1" applyBorder="1" applyAlignment="1" applyProtection="1">
      <alignment horizontal="center" vertical="center"/>
    </xf>
    <xf numFmtId="164" fontId="2" fillId="5" borderId="4"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17" fontId="1" fillId="3" borderId="2" xfId="0" applyNumberFormat="1" applyFont="1" applyFill="1" applyBorder="1" applyAlignment="1" applyProtection="1">
      <alignment horizontal="center" vertical="center"/>
    </xf>
    <xf numFmtId="17" fontId="3" fillId="3" borderId="12" xfId="0" applyNumberFormat="1"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164" fontId="3" fillId="3" borderId="12" xfId="0" applyNumberFormat="1" applyFont="1" applyFill="1" applyBorder="1" applyAlignment="1" applyProtection="1">
      <alignment horizontal="center" vertical="center"/>
    </xf>
    <xf numFmtId="164" fontId="2" fillId="5" borderId="1" xfId="0" applyNumberFormat="1" applyFont="1" applyFill="1" applyBorder="1" applyAlignment="1" applyProtection="1">
      <alignment horizontal="center" vertical="center"/>
    </xf>
    <xf numFmtId="17" fontId="3" fillId="3" borderId="5" xfId="0" applyNumberFormat="1"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164" fontId="3" fillId="4" borderId="5"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cellXfs>
  <cellStyles count="1">
    <cellStyle name="Normal"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57150</xdr:rowOff>
    </xdr:from>
    <xdr:to>
      <xdr:col>1</xdr:col>
      <xdr:colOff>1457325</xdr:colOff>
      <xdr:row>3</xdr:row>
      <xdr:rowOff>47482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57150"/>
          <a:ext cx="1447799" cy="561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22"/>
  <sheetViews>
    <sheetView tabSelected="1" workbookViewId="0">
      <selection activeCell="Q12" sqref="Q12"/>
    </sheetView>
  </sheetViews>
  <sheetFormatPr defaultRowHeight="15" x14ac:dyDescent="0.25"/>
  <cols>
    <col min="1" max="1" width="1.85546875" style="3" customWidth="1"/>
    <col min="2" max="2" width="22.140625" style="3" customWidth="1"/>
    <col min="3" max="3" width="12.85546875" style="3" customWidth="1"/>
    <col min="4" max="10" width="9.140625" style="3"/>
    <col min="11" max="12" width="10.85546875" style="3" customWidth="1"/>
    <col min="13" max="13" width="11.42578125" style="3" customWidth="1"/>
    <col min="14" max="14" width="10.85546875" style="3" customWidth="1"/>
    <col min="15" max="16384" width="9.140625" style="3"/>
  </cols>
  <sheetData>
    <row r="2" spans="2:19" x14ac:dyDescent="0.25">
      <c r="B2" s="2" t="s">
        <v>24</v>
      </c>
      <c r="C2" s="2"/>
      <c r="D2" s="2"/>
      <c r="E2" s="2"/>
      <c r="F2" s="2"/>
      <c r="G2" s="2"/>
      <c r="H2" s="2"/>
      <c r="I2" s="2"/>
      <c r="J2" s="2"/>
      <c r="K2" s="2"/>
      <c r="L2" s="2"/>
      <c r="M2" s="2"/>
      <c r="N2" s="2"/>
      <c r="O2" s="2"/>
      <c r="P2" s="2"/>
      <c r="Q2" s="2"/>
      <c r="R2" s="2"/>
      <c r="S2" s="2"/>
    </row>
    <row r="3" spans="2:19" x14ac:dyDescent="0.25">
      <c r="B3" s="2"/>
      <c r="C3" s="2"/>
      <c r="D3" s="2"/>
      <c r="E3" s="2"/>
      <c r="F3" s="2"/>
      <c r="G3" s="2"/>
      <c r="H3" s="2"/>
      <c r="I3" s="2"/>
      <c r="J3" s="2"/>
      <c r="K3" s="2"/>
      <c r="L3" s="2"/>
      <c r="M3" s="2"/>
      <c r="N3" s="2"/>
      <c r="O3" s="2"/>
      <c r="P3" s="2"/>
      <c r="Q3" s="2"/>
      <c r="R3" s="2"/>
      <c r="S3" s="2"/>
    </row>
    <row r="4" spans="2:19" ht="55.5" customHeight="1" thickBot="1" x14ac:dyDescent="0.3">
      <c r="B4" s="4" t="s">
        <v>28</v>
      </c>
      <c r="C4" s="5"/>
      <c r="D4" s="5"/>
      <c r="E4" s="5"/>
      <c r="F4" s="5"/>
      <c r="G4" s="5"/>
      <c r="H4" s="5"/>
      <c r="I4" s="5"/>
      <c r="J4" s="5"/>
      <c r="K4" s="5"/>
      <c r="L4" s="5"/>
      <c r="M4" s="5"/>
      <c r="N4" s="5"/>
      <c r="O4" s="5"/>
      <c r="P4" s="5"/>
      <c r="Q4" s="5"/>
      <c r="R4" s="5"/>
      <c r="S4" s="5"/>
    </row>
    <row r="5" spans="2:19" ht="16.5" customHeight="1" thickTop="1" x14ac:dyDescent="0.25">
      <c r="B5" s="6" t="s">
        <v>22</v>
      </c>
      <c r="C5" s="7">
        <f>SUM(C22:H22)</f>
        <v>216000</v>
      </c>
      <c r="E5" s="59" t="s">
        <v>31</v>
      </c>
      <c r="F5" s="58"/>
      <c r="G5" s="58"/>
      <c r="H5" s="58"/>
      <c r="I5" s="58"/>
      <c r="J5" s="58"/>
      <c r="K5" s="58"/>
      <c r="L5" s="58"/>
      <c r="M5" s="58"/>
      <c r="N5" s="58"/>
    </row>
    <row r="6" spans="2:19" ht="16.5" customHeight="1" x14ac:dyDescent="0.25">
      <c r="B6" s="8" t="s">
        <v>27</v>
      </c>
      <c r="C6" s="9">
        <f>SUM(I22:S22)</f>
        <v>54000</v>
      </c>
      <c r="E6" s="58"/>
      <c r="F6" s="58"/>
      <c r="G6" s="58"/>
      <c r="H6" s="58"/>
      <c r="I6" s="58"/>
      <c r="J6" s="58"/>
      <c r="K6" s="58"/>
      <c r="L6" s="58"/>
      <c r="M6" s="58"/>
      <c r="N6" s="58"/>
    </row>
    <row r="7" spans="2:19" ht="16.5" customHeight="1" thickBot="1" x14ac:dyDescent="0.3">
      <c r="B7" s="10" t="s">
        <v>20</v>
      </c>
      <c r="C7" s="11">
        <f>SUM(C5:C6)</f>
        <v>270000</v>
      </c>
      <c r="E7" s="58"/>
      <c r="F7" s="58"/>
      <c r="G7" s="58"/>
      <c r="H7" s="58"/>
      <c r="I7" s="58"/>
      <c r="J7" s="58"/>
      <c r="K7" s="58"/>
      <c r="L7" s="58"/>
      <c r="M7" s="58"/>
      <c r="N7" s="58"/>
    </row>
    <row r="8" spans="2:19" ht="15.75" thickTop="1" x14ac:dyDescent="0.25"/>
    <row r="9" spans="2:19" ht="18.75" customHeight="1" x14ac:dyDescent="0.25">
      <c r="B9" s="12" t="s">
        <v>0</v>
      </c>
      <c r="C9" s="53">
        <v>4</v>
      </c>
      <c r="D9" s="13" t="s">
        <v>23</v>
      </c>
    </row>
    <row r="10" spans="2:19" x14ac:dyDescent="0.25">
      <c r="D10" s="3" t="s">
        <v>16</v>
      </c>
    </row>
    <row r="11" spans="2:19" x14ac:dyDescent="0.25">
      <c r="B11" s="57" t="s">
        <v>30</v>
      </c>
      <c r="C11" s="14" t="s">
        <v>26</v>
      </c>
      <c r="D11" s="15"/>
      <c r="E11" s="15"/>
      <c r="F11" s="15"/>
      <c r="G11" s="15"/>
      <c r="H11" s="15"/>
      <c r="I11" s="16"/>
      <c r="J11" s="17" t="s">
        <v>9</v>
      </c>
      <c r="K11" s="17"/>
      <c r="L11" s="17"/>
      <c r="M11" s="17"/>
      <c r="N11" s="17"/>
    </row>
    <row r="12" spans="2:19" s="21" customFormat="1" ht="45" x14ac:dyDescent="0.25">
      <c r="B12" s="57"/>
      <c r="C12" s="18">
        <v>44228</v>
      </c>
      <c r="D12" s="19">
        <v>44256</v>
      </c>
      <c r="E12" s="19">
        <v>44287</v>
      </c>
      <c r="F12" s="19">
        <v>44317</v>
      </c>
      <c r="G12" s="19">
        <v>44348</v>
      </c>
      <c r="H12" s="19">
        <v>44378</v>
      </c>
      <c r="I12" s="20" t="s">
        <v>29</v>
      </c>
      <c r="J12" s="20" t="s">
        <v>7</v>
      </c>
      <c r="K12" s="20" t="s">
        <v>6</v>
      </c>
      <c r="L12" s="20" t="s">
        <v>25</v>
      </c>
      <c r="M12" s="20" t="s">
        <v>8</v>
      </c>
      <c r="N12" s="20" t="s">
        <v>5</v>
      </c>
    </row>
    <row r="13" spans="2:19" ht="41.25" customHeight="1" x14ac:dyDescent="0.25">
      <c r="B13" s="22">
        <v>1500</v>
      </c>
      <c r="C13" s="1">
        <v>30</v>
      </c>
      <c r="D13" s="1">
        <v>30</v>
      </c>
      <c r="E13" s="1">
        <v>30</v>
      </c>
      <c r="F13" s="1">
        <v>30</v>
      </c>
      <c r="G13" s="1">
        <v>30</v>
      </c>
      <c r="H13" s="1">
        <v>30</v>
      </c>
      <c r="I13" s="23">
        <f>SUM(C13:H13)</f>
        <v>180</v>
      </c>
      <c r="J13" s="22">
        <f>B13*0.8</f>
        <v>1200</v>
      </c>
      <c r="K13" s="24">
        <f>(J13/C9)*2</f>
        <v>600</v>
      </c>
      <c r="L13" s="24">
        <f>(C9-2)*(K13/2)</f>
        <v>600</v>
      </c>
      <c r="M13" s="24">
        <f>J13/C9</f>
        <v>300</v>
      </c>
      <c r="N13" s="22">
        <f>B13*0.2</f>
        <v>300</v>
      </c>
    </row>
    <row r="14" spans="2:19" ht="41.25" customHeight="1" x14ac:dyDescent="0.25">
      <c r="B14" s="22">
        <v>3000</v>
      </c>
      <c r="C14" s="54">
        <v>0</v>
      </c>
      <c r="D14" s="54">
        <v>0</v>
      </c>
      <c r="E14" s="54">
        <v>0</v>
      </c>
      <c r="F14" s="54">
        <v>0</v>
      </c>
      <c r="G14" s="54">
        <v>0</v>
      </c>
      <c r="H14" s="54">
        <v>0</v>
      </c>
      <c r="I14" s="23">
        <f>SUM(C14:H14)</f>
        <v>0</v>
      </c>
      <c r="J14" s="22">
        <f>B14*0.8</f>
        <v>2400</v>
      </c>
      <c r="K14" s="24">
        <f>(J14/C9)*2</f>
        <v>1200</v>
      </c>
      <c r="L14" s="24">
        <f>(C9-2)*(K14/2)</f>
        <v>1200</v>
      </c>
      <c r="M14" s="24">
        <f>J14/C9</f>
        <v>600</v>
      </c>
      <c r="N14" s="22">
        <f>B14*0.2</f>
        <v>600</v>
      </c>
    </row>
    <row r="15" spans="2:19" ht="41.25" customHeight="1" x14ac:dyDescent="0.25">
      <c r="B15" s="25">
        <v>4400</v>
      </c>
      <c r="C15" s="55">
        <v>0</v>
      </c>
      <c r="D15" s="55">
        <v>0</v>
      </c>
      <c r="E15" s="55">
        <v>0</v>
      </c>
      <c r="F15" s="55">
        <v>0</v>
      </c>
      <c r="G15" s="55">
        <v>0</v>
      </c>
      <c r="H15" s="55">
        <v>0</v>
      </c>
      <c r="I15" s="23">
        <f>SUM(C15:H15)</f>
        <v>0</v>
      </c>
      <c r="J15" s="22">
        <f>B15*0.8</f>
        <v>3520</v>
      </c>
      <c r="K15" s="24">
        <f>(J15/C9)*2</f>
        <v>1760</v>
      </c>
      <c r="L15" s="24">
        <f>(C9-2)*(K15/2)</f>
        <v>1760</v>
      </c>
      <c r="M15" s="24">
        <f>J15/C9</f>
        <v>880</v>
      </c>
      <c r="N15" s="22">
        <f>B15*0.2</f>
        <v>880</v>
      </c>
    </row>
    <row r="16" spans="2:19" ht="18.75" customHeight="1" thickBot="1" x14ac:dyDescent="0.3">
      <c r="B16" s="26" t="s">
        <v>29</v>
      </c>
      <c r="C16" s="27">
        <f>SUM(C13:C15)</f>
        <v>30</v>
      </c>
      <c r="D16" s="27">
        <f>SUM(D13:D15)</f>
        <v>30</v>
      </c>
      <c r="E16" s="27">
        <f>SUM(E13:E15)</f>
        <v>30</v>
      </c>
      <c r="F16" s="27">
        <f>SUM(F13:F15)</f>
        <v>30</v>
      </c>
      <c r="G16" s="27">
        <f>SUM(G13:G15)</f>
        <v>30</v>
      </c>
      <c r="H16" s="27">
        <f>SUM(H13:H15)</f>
        <v>30</v>
      </c>
      <c r="I16" s="27">
        <f>SUM(I13:I15)</f>
        <v>180</v>
      </c>
      <c r="J16" s="28"/>
      <c r="K16" s="29"/>
      <c r="L16" s="29"/>
      <c r="M16" s="29"/>
      <c r="N16" s="28"/>
    </row>
    <row r="17" spans="2:19" ht="15.75" thickTop="1" x14ac:dyDescent="0.25"/>
    <row r="18" spans="2:19" x14ac:dyDescent="0.25">
      <c r="B18" s="30" t="s">
        <v>21</v>
      </c>
      <c r="C18" s="31">
        <v>44228</v>
      </c>
      <c r="D18" s="31">
        <v>44256</v>
      </c>
      <c r="E18" s="31">
        <v>44287</v>
      </c>
      <c r="F18" s="31">
        <v>44317</v>
      </c>
      <c r="G18" s="31">
        <v>44348</v>
      </c>
      <c r="H18" s="31">
        <v>44378</v>
      </c>
      <c r="I18" s="31">
        <v>44409</v>
      </c>
      <c r="J18" s="31">
        <v>44440</v>
      </c>
      <c r="K18" s="31">
        <v>44470</v>
      </c>
      <c r="L18" s="31">
        <v>44501</v>
      </c>
      <c r="M18" s="31">
        <v>44531</v>
      </c>
      <c r="N18" s="31">
        <v>44562</v>
      </c>
      <c r="O18" s="31">
        <v>44593</v>
      </c>
      <c r="P18" s="31">
        <v>44621</v>
      </c>
      <c r="Q18" s="31">
        <v>44652</v>
      </c>
      <c r="R18" s="31">
        <v>44682</v>
      </c>
      <c r="S18" s="31">
        <v>44713</v>
      </c>
    </row>
    <row r="19" spans="2:19" x14ac:dyDescent="0.25">
      <c r="B19" s="32" t="s">
        <v>19</v>
      </c>
      <c r="C19" s="24">
        <f>C29</f>
        <v>18000</v>
      </c>
      <c r="D19" s="24">
        <f>D29</f>
        <v>18000</v>
      </c>
      <c r="E19" s="24">
        <f>E29</f>
        <v>18000</v>
      </c>
      <c r="F19" s="24">
        <f>F29</f>
        <v>18000</v>
      </c>
      <c r="G19" s="24">
        <f>G29</f>
        <v>18000</v>
      </c>
      <c r="H19" s="24">
        <f>H29</f>
        <v>18000</v>
      </c>
      <c r="I19" s="33"/>
      <c r="J19" s="33"/>
      <c r="K19" s="33"/>
      <c r="L19" s="33"/>
      <c r="M19" s="33"/>
      <c r="N19" s="33"/>
      <c r="O19" s="33"/>
      <c r="P19" s="33"/>
      <c r="Q19" s="33"/>
      <c r="R19" s="33"/>
      <c r="S19" s="33"/>
    </row>
    <row r="20" spans="2:19" x14ac:dyDescent="0.25">
      <c r="B20" s="32" t="s">
        <v>18</v>
      </c>
      <c r="C20" s="33"/>
      <c r="D20" s="24">
        <f>D39+D49+D59</f>
        <v>9000</v>
      </c>
      <c r="E20" s="24">
        <f>E39+E49+E59</f>
        <v>18000</v>
      </c>
      <c r="F20" s="24">
        <f>F39+F49+F59</f>
        <v>18000</v>
      </c>
      <c r="G20" s="24">
        <f>G39+G49+G59</f>
        <v>18000</v>
      </c>
      <c r="H20" s="24">
        <f>H39+H49+H59</f>
        <v>18000</v>
      </c>
      <c r="I20" s="24">
        <f>I39+I49+I59</f>
        <v>18000</v>
      </c>
      <c r="J20" s="24">
        <f>J39+J49+J59</f>
        <v>9000</v>
      </c>
      <c r="K20" s="24">
        <f>K39+K49+K59</f>
        <v>0</v>
      </c>
      <c r="L20" s="24">
        <f>L39+L49+L59</f>
        <v>0</v>
      </c>
      <c r="M20" s="24">
        <f>M39+M49+M59</f>
        <v>0</v>
      </c>
      <c r="N20" s="24">
        <f>N39+N49+N59</f>
        <v>0</v>
      </c>
      <c r="O20" s="24">
        <f>O39+O49+O59</f>
        <v>0</v>
      </c>
      <c r="P20" s="24">
        <f>P39+P49+P59</f>
        <v>0</v>
      </c>
      <c r="Q20" s="24">
        <f>Q39+Q49+Q59</f>
        <v>0</v>
      </c>
      <c r="R20" s="24">
        <f>R39+R49+R59</f>
        <v>0</v>
      </c>
      <c r="S20" s="33"/>
    </row>
    <row r="21" spans="2:19" x14ac:dyDescent="0.25">
      <c r="B21" s="32" t="s">
        <v>4</v>
      </c>
      <c r="C21" s="34"/>
      <c r="D21" s="24">
        <f>D100+D111+D121</f>
        <v>0</v>
      </c>
      <c r="E21" s="24">
        <f>E100+E111+E121</f>
        <v>0</v>
      </c>
      <c r="F21" s="24">
        <f>F100+F111+F121</f>
        <v>9000</v>
      </c>
      <c r="G21" s="24">
        <f>G100+G111+G121</f>
        <v>9000</v>
      </c>
      <c r="H21" s="24">
        <f>H100+H111+H121</f>
        <v>9000</v>
      </c>
      <c r="I21" s="24">
        <f>I100+I111+I121</f>
        <v>9000</v>
      </c>
      <c r="J21" s="24">
        <f>J100+J111+J121</f>
        <v>9000</v>
      </c>
      <c r="K21" s="24">
        <f>K100+K111+K121</f>
        <v>9000</v>
      </c>
      <c r="L21" s="24">
        <f>L100+L111+L121</f>
        <v>0</v>
      </c>
      <c r="M21" s="24">
        <f>M100+M111+M121</f>
        <v>0</v>
      </c>
      <c r="N21" s="24">
        <f>N100+N111+N121</f>
        <v>0</v>
      </c>
      <c r="O21" s="24">
        <f>O100+O111+O121</f>
        <v>0</v>
      </c>
      <c r="P21" s="24">
        <f>P100+P111+P121</f>
        <v>0</v>
      </c>
      <c r="Q21" s="24">
        <f>Q100+Q111+Q121</f>
        <v>0</v>
      </c>
      <c r="R21" s="24">
        <f>R100+R111+R121</f>
        <v>0</v>
      </c>
      <c r="S21" s="24">
        <f>S100+S111+S121</f>
        <v>0</v>
      </c>
    </row>
    <row r="22" spans="2:19" ht="15.75" thickBot="1" x14ac:dyDescent="0.3">
      <c r="B22" s="35" t="s">
        <v>20</v>
      </c>
      <c r="C22" s="36">
        <f>SUM(C19:C21)</f>
        <v>18000</v>
      </c>
      <c r="D22" s="36">
        <f t="shared" ref="D22:S22" si="0">SUM(D19:D21)</f>
        <v>27000</v>
      </c>
      <c r="E22" s="36">
        <f t="shared" si="0"/>
        <v>36000</v>
      </c>
      <c r="F22" s="36">
        <f t="shared" si="0"/>
        <v>45000</v>
      </c>
      <c r="G22" s="36">
        <f t="shared" si="0"/>
        <v>45000</v>
      </c>
      <c r="H22" s="36">
        <f t="shared" si="0"/>
        <v>45000</v>
      </c>
      <c r="I22" s="36">
        <f t="shared" si="0"/>
        <v>27000</v>
      </c>
      <c r="J22" s="36">
        <f t="shared" si="0"/>
        <v>18000</v>
      </c>
      <c r="K22" s="36">
        <f t="shared" si="0"/>
        <v>9000</v>
      </c>
      <c r="L22" s="36">
        <f t="shared" si="0"/>
        <v>0</v>
      </c>
      <c r="M22" s="36">
        <f t="shared" si="0"/>
        <v>0</v>
      </c>
      <c r="N22" s="36">
        <f t="shared" si="0"/>
        <v>0</v>
      </c>
      <c r="O22" s="36">
        <f t="shared" si="0"/>
        <v>0</v>
      </c>
      <c r="P22" s="36">
        <f t="shared" si="0"/>
        <v>0</v>
      </c>
      <c r="Q22" s="36">
        <f t="shared" si="0"/>
        <v>0</v>
      </c>
      <c r="R22" s="36">
        <f t="shared" si="0"/>
        <v>0</v>
      </c>
      <c r="S22" s="36">
        <f t="shared" si="0"/>
        <v>0</v>
      </c>
    </row>
    <row r="23" spans="2:19" ht="15.75" thickTop="1" x14ac:dyDescent="0.25"/>
    <row r="24" spans="2:19" x14ac:dyDescent="0.25">
      <c r="B24" s="56" t="s">
        <v>14</v>
      </c>
      <c r="C24" s="41" t="s">
        <v>13</v>
      </c>
      <c r="D24" s="41"/>
      <c r="E24" s="41"/>
      <c r="F24" s="41"/>
      <c r="G24" s="41"/>
      <c r="H24" s="41"/>
      <c r="I24" s="37"/>
      <c r="J24" s="37"/>
      <c r="K24" s="37"/>
      <c r="L24" s="37"/>
      <c r="M24" s="37"/>
      <c r="N24" s="37"/>
      <c r="O24" s="37"/>
      <c r="P24" s="37"/>
      <c r="Q24" s="37"/>
      <c r="R24" s="37"/>
      <c r="S24" s="37"/>
    </row>
    <row r="25" spans="2:19" x14ac:dyDescent="0.25">
      <c r="B25" s="56"/>
      <c r="C25" s="31">
        <v>44228</v>
      </c>
      <c r="D25" s="31">
        <v>44256</v>
      </c>
      <c r="E25" s="31">
        <v>44287</v>
      </c>
      <c r="F25" s="31">
        <v>44317</v>
      </c>
      <c r="G25" s="31">
        <v>44348</v>
      </c>
      <c r="H25" s="31">
        <v>44378</v>
      </c>
      <c r="I25" s="39"/>
      <c r="J25" s="39"/>
      <c r="K25" s="39"/>
      <c r="L25" s="39"/>
      <c r="M25" s="39"/>
      <c r="N25" s="39"/>
      <c r="O25" s="39"/>
      <c r="P25" s="39"/>
      <c r="Q25" s="39"/>
      <c r="R25" s="39"/>
      <c r="S25" s="39"/>
    </row>
    <row r="26" spans="2:19" x14ac:dyDescent="0.25">
      <c r="B26" s="22">
        <v>1500</v>
      </c>
      <c r="C26" s="24">
        <f>C13*$K$13</f>
        <v>18000</v>
      </c>
      <c r="D26" s="24">
        <f>D13*$K$13</f>
        <v>18000</v>
      </c>
      <c r="E26" s="24">
        <f>E13*$K$13</f>
        <v>18000</v>
      </c>
      <c r="F26" s="24">
        <f>F13*$K$13</f>
        <v>18000</v>
      </c>
      <c r="G26" s="24">
        <f>G13*$K$13</f>
        <v>18000</v>
      </c>
      <c r="H26" s="24">
        <f>H13*$K$13</f>
        <v>18000</v>
      </c>
    </row>
    <row r="27" spans="2:19" x14ac:dyDescent="0.25">
      <c r="B27" s="22">
        <v>3000</v>
      </c>
      <c r="C27" s="24">
        <f>C14*$K$14</f>
        <v>0</v>
      </c>
      <c r="D27" s="24">
        <f>D14*$K$14</f>
        <v>0</v>
      </c>
      <c r="E27" s="24">
        <f>E14*$K$14</f>
        <v>0</v>
      </c>
      <c r="F27" s="24">
        <f>F14*$K$14</f>
        <v>0</v>
      </c>
      <c r="G27" s="24">
        <f>G14*$K$14</f>
        <v>0</v>
      </c>
      <c r="H27" s="24">
        <f>H14*$K$14</f>
        <v>0</v>
      </c>
    </row>
    <row r="28" spans="2:19" x14ac:dyDescent="0.25">
      <c r="B28" s="22">
        <v>4400</v>
      </c>
      <c r="C28" s="24">
        <f>C15*$K$15</f>
        <v>0</v>
      </c>
      <c r="D28" s="24">
        <f>D15*$K$14</f>
        <v>0</v>
      </c>
      <c r="E28" s="24">
        <f>E15*$K$14</f>
        <v>0</v>
      </c>
      <c r="F28" s="24">
        <f>F15*$K$14</f>
        <v>0</v>
      </c>
      <c r="G28" s="24">
        <f>G15*$K$14</f>
        <v>0</v>
      </c>
      <c r="H28" s="24">
        <f>H15*$K$14</f>
        <v>0</v>
      </c>
    </row>
    <row r="29" spans="2:19" x14ac:dyDescent="0.25">
      <c r="B29" s="38" t="s">
        <v>20</v>
      </c>
      <c r="C29" s="24">
        <f>SUM(C26:C28)</f>
        <v>18000</v>
      </c>
      <c r="D29" s="24">
        <f t="shared" ref="D29:H29" si="1">SUM(D26:D28)</f>
        <v>18000</v>
      </c>
      <c r="E29" s="24">
        <f t="shared" si="1"/>
        <v>18000</v>
      </c>
      <c r="F29" s="24">
        <f t="shared" si="1"/>
        <v>18000</v>
      </c>
      <c r="G29" s="24">
        <f t="shared" si="1"/>
        <v>18000</v>
      </c>
      <c r="H29" s="24">
        <f t="shared" si="1"/>
        <v>18000</v>
      </c>
    </row>
    <row r="31" spans="2:19" x14ac:dyDescent="0.25">
      <c r="B31" s="40" t="s">
        <v>26</v>
      </c>
      <c r="C31" s="41" t="s">
        <v>15</v>
      </c>
      <c r="D31" s="41"/>
      <c r="E31" s="41"/>
      <c r="F31" s="41"/>
      <c r="G31" s="41"/>
      <c r="H31" s="41"/>
      <c r="I31" s="41"/>
      <c r="J31" s="41"/>
      <c r="K31" s="41"/>
      <c r="L31" s="41"/>
      <c r="M31" s="41"/>
      <c r="N31" s="41"/>
      <c r="O31" s="41"/>
      <c r="P31" s="41"/>
      <c r="Q31" s="41"/>
      <c r="R31" s="41"/>
      <c r="S31" s="37"/>
    </row>
    <row r="32" spans="2:19" x14ac:dyDescent="0.25">
      <c r="B32" s="40"/>
      <c r="C32" s="42">
        <v>44228</v>
      </c>
      <c r="D32" s="42">
        <v>44256</v>
      </c>
      <c r="E32" s="42">
        <v>44287</v>
      </c>
      <c r="F32" s="42">
        <v>44317</v>
      </c>
      <c r="G32" s="42">
        <v>44348</v>
      </c>
      <c r="H32" s="42">
        <v>44378</v>
      </c>
      <c r="I32" s="42">
        <v>44409</v>
      </c>
      <c r="J32" s="42">
        <v>44440</v>
      </c>
      <c r="K32" s="42">
        <v>44470</v>
      </c>
      <c r="L32" s="42">
        <v>44501</v>
      </c>
      <c r="M32" s="42">
        <v>44531</v>
      </c>
      <c r="N32" s="42">
        <v>44562</v>
      </c>
      <c r="O32" s="42">
        <v>44593</v>
      </c>
      <c r="P32" s="42">
        <v>44621</v>
      </c>
      <c r="Q32" s="42">
        <v>44652</v>
      </c>
      <c r="R32" s="42">
        <v>44682</v>
      </c>
      <c r="S32" s="39"/>
    </row>
    <row r="33" spans="2:19" x14ac:dyDescent="0.25">
      <c r="B33" s="38">
        <v>44228</v>
      </c>
      <c r="C33" s="33"/>
      <c r="D33" s="24">
        <f>IF($C$9&gt;2,$C$13*$M$13,0)</f>
        <v>9000</v>
      </c>
      <c r="E33" s="24">
        <f>IF($C$9&gt;3,$C$13*$M$13,0)</f>
        <v>9000</v>
      </c>
      <c r="F33" s="24">
        <f>IF($C$9&gt;4,$C$13*$M$13,0)</f>
        <v>0</v>
      </c>
      <c r="G33" s="24">
        <f>IF($C$9&gt;5,$C$13*$M$13,0)</f>
        <v>0</v>
      </c>
      <c r="H33" s="24">
        <f>IF($C$9&gt;6,$C$13*$M$13,0)</f>
        <v>0</v>
      </c>
      <c r="I33" s="24">
        <f>IF($C$9&gt;7,$C$13*$M$13,0)</f>
        <v>0</v>
      </c>
      <c r="J33" s="24">
        <f>IF($C$9&gt;8,$C$13*$M$13,0)</f>
        <v>0</v>
      </c>
      <c r="K33" s="24">
        <f>IF($C$9&gt;9,$C$13*$M$13,0)</f>
        <v>0</v>
      </c>
      <c r="L33" s="24">
        <f>IF($C$9&gt;10,$C$13*$M$13,0)</f>
        <v>0</v>
      </c>
      <c r="M33" s="24">
        <f>IF($C$9&gt;11,$C$13*$M$13,0)</f>
        <v>0</v>
      </c>
      <c r="N33" s="34"/>
      <c r="O33" s="34"/>
      <c r="P33" s="34"/>
      <c r="Q33" s="34"/>
      <c r="R33" s="34"/>
      <c r="S33" s="29"/>
    </row>
    <row r="34" spans="2:19" x14ac:dyDescent="0.25">
      <c r="B34" s="38">
        <v>44256</v>
      </c>
      <c r="C34" s="33"/>
      <c r="D34" s="33"/>
      <c r="E34" s="24">
        <f>IF($C$9&gt;2,$D$13*$M$13,0)</f>
        <v>9000</v>
      </c>
      <c r="F34" s="24">
        <f>IF($C$9&gt;3,$D$13*$M$13,0)</f>
        <v>9000</v>
      </c>
      <c r="G34" s="24">
        <f>IF($C$9&gt;4,$D$13*$M$13,0)</f>
        <v>0</v>
      </c>
      <c r="H34" s="24">
        <f>IF($C$9&gt;5,$D$13*$M$13,0)</f>
        <v>0</v>
      </c>
      <c r="I34" s="24">
        <f>IF($C$9&gt;6,$D$13*$M$13,0)</f>
        <v>0</v>
      </c>
      <c r="J34" s="24">
        <f>IF($C$9&gt;7,$D$13*$M$13,0)</f>
        <v>0</v>
      </c>
      <c r="K34" s="24">
        <f>IF($C$9&gt;8,$D$13*$M$13,0)</f>
        <v>0</v>
      </c>
      <c r="L34" s="24">
        <f>IF($C$9&gt;9,$D$13*$M$13,0)</f>
        <v>0</v>
      </c>
      <c r="M34" s="24">
        <f>IF($C$9&gt;10,$D$13*$M$13,0)</f>
        <v>0</v>
      </c>
      <c r="N34" s="24">
        <f>IF($C$9&gt;11,$D$13*$M$13,0)</f>
        <v>0</v>
      </c>
      <c r="O34" s="34"/>
      <c r="P34" s="34"/>
      <c r="Q34" s="34"/>
      <c r="R34" s="34"/>
      <c r="S34" s="29"/>
    </row>
    <row r="35" spans="2:19" x14ac:dyDescent="0.25">
      <c r="B35" s="38">
        <v>44287</v>
      </c>
      <c r="C35" s="33"/>
      <c r="D35" s="33"/>
      <c r="E35" s="34"/>
      <c r="F35" s="24">
        <f>IF($C$9&gt;2,$E$13*$M$13,0)</f>
        <v>9000</v>
      </c>
      <c r="G35" s="24">
        <f>IF($C$9&gt;3,$E$13*$M$13,0)</f>
        <v>9000</v>
      </c>
      <c r="H35" s="24">
        <f>IF($C$9&gt;4,$E$13*$M$13,0)</f>
        <v>0</v>
      </c>
      <c r="I35" s="24">
        <f>IF($C$9&gt;5,$E$13*$M$13,0)</f>
        <v>0</v>
      </c>
      <c r="J35" s="24">
        <f>IF($C$9&gt;6,$E$13*$M$13,0)</f>
        <v>0</v>
      </c>
      <c r="K35" s="24">
        <f>IF($C$9&gt;7,$E$13*$M$13,0)</f>
        <v>0</v>
      </c>
      <c r="L35" s="24">
        <f>IF($C$9&gt;8,$E$13*$M$13,0)</f>
        <v>0</v>
      </c>
      <c r="M35" s="24">
        <f>IF($C$9&gt;9,$E$13*$M$13,0)</f>
        <v>0</v>
      </c>
      <c r="N35" s="24">
        <f>IF($C$9&gt;10,$E$13*$M$13,0)</f>
        <v>0</v>
      </c>
      <c r="O35" s="24">
        <f>IF($C$9&gt;11,$E$13*$M$13,0)</f>
        <v>0</v>
      </c>
      <c r="P35" s="34"/>
      <c r="Q35" s="34"/>
      <c r="R35" s="34"/>
      <c r="S35" s="29"/>
    </row>
    <row r="36" spans="2:19" x14ac:dyDescent="0.25">
      <c r="B36" s="38">
        <v>44317</v>
      </c>
      <c r="C36" s="33"/>
      <c r="D36" s="33"/>
      <c r="E36" s="34"/>
      <c r="F36" s="34"/>
      <c r="G36" s="24">
        <f>IF($C$9&gt;2,$F$13*$M$13,0)</f>
        <v>9000</v>
      </c>
      <c r="H36" s="24">
        <f>IF($C$9&gt;3,$F$13*$M$13,0)</f>
        <v>9000</v>
      </c>
      <c r="I36" s="24">
        <f>IF($C$9&gt;4,$F$13*$M$13,0)</f>
        <v>0</v>
      </c>
      <c r="J36" s="24">
        <f>IF($C$9&gt;5,$F$13*$M$13,0)</f>
        <v>0</v>
      </c>
      <c r="K36" s="24">
        <f>IF($C$9&gt;6,$F$13*$M$13,0)</f>
        <v>0</v>
      </c>
      <c r="L36" s="24">
        <f>IF($C$9&gt;7,$F$13*$M$13,0)</f>
        <v>0</v>
      </c>
      <c r="M36" s="24">
        <f>IF($C$9&gt;8,$F$13*$M$13,0)</f>
        <v>0</v>
      </c>
      <c r="N36" s="24">
        <f>IF($C$9&gt;9,$F$13*$M$13,0)</f>
        <v>0</v>
      </c>
      <c r="O36" s="24">
        <f>IF($C$9&gt;10,$F$13*$M$13,0)</f>
        <v>0</v>
      </c>
      <c r="P36" s="24">
        <f>IF($C$9&gt;11,$F$13*$M$13,0)</f>
        <v>0</v>
      </c>
      <c r="Q36" s="34"/>
      <c r="R36" s="34"/>
      <c r="S36" s="29"/>
    </row>
    <row r="37" spans="2:19" x14ac:dyDescent="0.25">
      <c r="B37" s="38">
        <v>44348</v>
      </c>
      <c r="C37" s="33"/>
      <c r="D37" s="33"/>
      <c r="E37" s="34"/>
      <c r="F37" s="34"/>
      <c r="G37" s="34"/>
      <c r="H37" s="24">
        <f>IF($C$9&gt;2,$G$13*$M$13,0)</f>
        <v>9000</v>
      </c>
      <c r="I37" s="24">
        <f>IF($C$9&gt;3,$G$13*$M$13,0)</f>
        <v>9000</v>
      </c>
      <c r="J37" s="24">
        <f>IF($C$9&gt;4,$G$13*$M$13,0)</f>
        <v>0</v>
      </c>
      <c r="K37" s="24">
        <f>IF($C$9&gt;5,$G$13*$M$13,0)</f>
        <v>0</v>
      </c>
      <c r="L37" s="24">
        <f>IF($C$9&gt;6,$G$13*$M$13,0)</f>
        <v>0</v>
      </c>
      <c r="M37" s="24">
        <f>IF($C$9&gt;7,$G$13*$M$13,0)</f>
        <v>0</v>
      </c>
      <c r="N37" s="24">
        <f>IF($C$9&gt;8,$G$13*$M$13,0)</f>
        <v>0</v>
      </c>
      <c r="O37" s="24">
        <f>IF($C$9&gt;9,$G$13*$M$13,0)</f>
        <v>0</v>
      </c>
      <c r="P37" s="24">
        <f>IF($C$9&gt;10,$G$13*$M$13,0)</f>
        <v>0</v>
      </c>
      <c r="Q37" s="24">
        <f>IF($C$9&gt;11,$G$13*$M$13,0)</f>
        <v>0</v>
      </c>
      <c r="R37" s="34"/>
      <c r="S37" s="29"/>
    </row>
    <row r="38" spans="2:19" x14ac:dyDescent="0.25">
      <c r="B38" s="38">
        <v>44378</v>
      </c>
      <c r="C38" s="33"/>
      <c r="D38" s="33"/>
      <c r="E38" s="34"/>
      <c r="F38" s="34"/>
      <c r="G38" s="34"/>
      <c r="H38" s="34"/>
      <c r="I38" s="24">
        <f>IF($C$9&gt;2,$H$13*$M$13,0)</f>
        <v>9000</v>
      </c>
      <c r="J38" s="24">
        <f>IF($C$9&gt;3,$H$13*$M$13,0)</f>
        <v>9000</v>
      </c>
      <c r="K38" s="24">
        <f>IF($C$9&gt;4,$H$13*$M$13,0)</f>
        <v>0</v>
      </c>
      <c r="L38" s="24">
        <f>IF($C$9&gt;5,$H$13*$M$13,0)</f>
        <v>0</v>
      </c>
      <c r="M38" s="24">
        <f>IF($C$9&gt;6,$H$13*$M$13,0)</f>
        <v>0</v>
      </c>
      <c r="N38" s="24">
        <f>IF($C$9&gt;7,$H$13*$M$13,0)</f>
        <v>0</v>
      </c>
      <c r="O38" s="24">
        <f>IF($C$9&gt;8,$H$13*$M$13,0)</f>
        <v>0</v>
      </c>
      <c r="P38" s="24">
        <f>IF($C$9&gt;9,$H$13*$M$13,0)</f>
        <v>0</v>
      </c>
      <c r="Q38" s="24">
        <f>IF($C$9&gt;10,$H$13*$M$13,0)</f>
        <v>0</v>
      </c>
      <c r="R38" s="24">
        <f>IF($C$9&gt;11,$H$13*$M$13,0)</f>
        <v>0</v>
      </c>
      <c r="S38" s="29"/>
    </row>
    <row r="39" spans="2:19" ht="15.75" thickBot="1" x14ac:dyDescent="0.3">
      <c r="B39" s="43" t="s">
        <v>20</v>
      </c>
      <c r="C39" s="44"/>
      <c r="D39" s="45">
        <f>SUM(D33:D38)</f>
        <v>9000</v>
      </c>
      <c r="E39" s="45">
        <f t="shared" ref="E39" si="2">SUM(E33:E38)</f>
        <v>18000</v>
      </c>
      <c r="F39" s="45">
        <f t="shared" ref="F39" si="3">SUM(F33:F38)</f>
        <v>18000</v>
      </c>
      <c r="G39" s="45">
        <f t="shared" ref="G39" si="4">SUM(G33:G38)</f>
        <v>18000</v>
      </c>
      <c r="H39" s="45">
        <f t="shared" ref="H39" si="5">SUM(H33:H38)</f>
        <v>18000</v>
      </c>
      <c r="I39" s="45">
        <f t="shared" ref="I39" si="6">SUM(I33:I38)</f>
        <v>18000</v>
      </c>
      <c r="J39" s="45">
        <f t="shared" ref="J39" si="7">SUM(J33:J38)</f>
        <v>9000</v>
      </c>
      <c r="K39" s="45">
        <f t="shared" ref="K39" si="8">SUM(K33:K38)</f>
        <v>0</v>
      </c>
      <c r="L39" s="45">
        <f t="shared" ref="L39" si="9">SUM(L33:L38)</f>
        <v>0</v>
      </c>
      <c r="M39" s="45">
        <f t="shared" ref="M39" si="10">SUM(M33:M38)</f>
        <v>0</v>
      </c>
      <c r="N39" s="45">
        <f t="shared" ref="N39" si="11">SUM(N33:N38)</f>
        <v>0</v>
      </c>
      <c r="O39" s="45">
        <f t="shared" ref="O39" si="12">SUM(O33:O38)</f>
        <v>0</v>
      </c>
      <c r="P39" s="45">
        <f t="shared" ref="P39" si="13">SUM(P33:P38)</f>
        <v>0</v>
      </c>
      <c r="Q39" s="45">
        <f t="shared" ref="Q39" si="14">SUM(Q33:Q38)</f>
        <v>0</v>
      </c>
      <c r="R39" s="45">
        <f t="shared" ref="R39" si="15">SUM(R33:R38)</f>
        <v>0</v>
      </c>
      <c r="S39" s="29"/>
    </row>
    <row r="40" spans="2:19" ht="15.75" thickTop="1" x14ac:dyDescent="0.25">
      <c r="E40" s="29"/>
      <c r="F40" s="29"/>
      <c r="G40" s="29"/>
      <c r="H40" s="29"/>
      <c r="I40" s="29"/>
      <c r="J40" s="29"/>
      <c r="K40" s="29"/>
      <c r="L40" s="29"/>
      <c r="M40" s="29"/>
      <c r="N40" s="29"/>
      <c r="O40" s="29"/>
      <c r="P40" s="29"/>
      <c r="Q40" s="29"/>
      <c r="R40" s="29"/>
      <c r="S40" s="29"/>
    </row>
    <row r="41" spans="2:19" x14ac:dyDescent="0.25">
      <c r="B41" s="46" t="s">
        <v>26</v>
      </c>
      <c r="C41" s="41" t="s">
        <v>17</v>
      </c>
      <c r="D41" s="41"/>
      <c r="E41" s="41"/>
      <c r="F41" s="41"/>
      <c r="G41" s="41"/>
      <c r="H41" s="41"/>
      <c r="I41" s="41"/>
      <c r="J41" s="41"/>
      <c r="K41" s="41"/>
      <c r="L41" s="41"/>
      <c r="M41" s="41"/>
      <c r="N41" s="41"/>
      <c r="O41" s="41"/>
      <c r="P41" s="41"/>
      <c r="Q41" s="41"/>
      <c r="R41" s="41"/>
      <c r="S41" s="37"/>
    </row>
    <row r="42" spans="2:19" x14ac:dyDescent="0.25">
      <c r="B42" s="46"/>
      <c r="C42" s="38">
        <v>44228</v>
      </c>
      <c r="D42" s="38">
        <v>44256</v>
      </c>
      <c r="E42" s="38">
        <v>44287</v>
      </c>
      <c r="F42" s="38">
        <v>44317</v>
      </c>
      <c r="G42" s="38">
        <v>44348</v>
      </c>
      <c r="H42" s="38">
        <v>44378</v>
      </c>
      <c r="I42" s="38">
        <v>44409</v>
      </c>
      <c r="J42" s="38">
        <v>44440</v>
      </c>
      <c r="K42" s="38">
        <v>44470</v>
      </c>
      <c r="L42" s="38">
        <v>44501</v>
      </c>
      <c r="M42" s="38">
        <v>44531</v>
      </c>
      <c r="N42" s="38">
        <v>44562</v>
      </c>
      <c r="O42" s="38">
        <v>44593</v>
      </c>
      <c r="P42" s="38">
        <v>44621</v>
      </c>
      <c r="Q42" s="38">
        <v>44652</v>
      </c>
      <c r="R42" s="38">
        <v>44682</v>
      </c>
      <c r="S42" s="39"/>
    </row>
    <row r="43" spans="2:19" x14ac:dyDescent="0.25">
      <c r="B43" s="38">
        <v>44228</v>
      </c>
      <c r="C43" s="33"/>
      <c r="D43" s="24">
        <f>IF($C$9&gt;2,$C$14*$M$14,0)</f>
        <v>0</v>
      </c>
      <c r="E43" s="24">
        <f>IF($C$9&gt;3,$C$14*$M$14,0)</f>
        <v>0</v>
      </c>
      <c r="F43" s="24">
        <f>IF($C$9&gt;4,$C$14*$M$14,0)</f>
        <v>0</v>
      </c>
      <c r="G43" s="24">
        <f>IF($C$9&gt;5,$C$14*$M$14,0)</f>
        <v>0</v>
      </c>
      <c r="H43" s="24">
        <f>IF($C$9&gt;6,$C$14*$M$14,0)</f>
        <v>0</v>
      </c>
      <c r="I43" s="24">
        <f>IF($C$9&gt;7,$C$14*$M$14,0)</f>
        <v>0</v>
      </c>
      <c r="J43" s="24">
        <f>IF($C$9&gt;8,$C$14*$M$14,0)</f>
        <v>0</v>
      </c>
      <c r="K43" s="24">
        <f>IF($C$9&gt;9,$C$14*$M$14,0)</f>
        <v>0</v>
      </c>
      <c r="L43" s="24">
        <f>IF($C$9&gt;10,$C$14*$M$14,0)</f>
        <v>0</v>
      </c>
      <c r="M43" s="24">
        <f>IF($C$9&gt;11,$C$14*$M$14,0)</f>
        <v>0</v>
      </c>
      <c r="N43" s="34"/>
      <c r="O43" s="34"/>
      <c r="P43" s="34"/>
      <c r="Q43" s="34"/>
      <c r="R43" s="34"/>
      <c r="S43" s="29"/>
    </row>
    <row r="44" spans="2:19" x14ac:dyDescent="0.25">
      <c r="B44" s="38">
        <v>44256</v>
      </c>
      <c r="C44" s="33"/>
      <c r="D44" s="33"/>
      <c r="E44" s="24">
        <f>IF($C$9&gt;2,$D$14*$M$14,0)</f>
        <v>0</v>
      </c>
      <c r="F44" s="24">
        <f>IF($C$9&gt;3,$D$14*$M$14,0)</f>
        <v>0</v>
      </c>
      <c r="G44" s="24">
        <f>IF($C$9&gt;4,$D$14*$M$14,0)</f>
        <v>0</v>
      </c>
      <c r="H44" s="24">
        <f>IF($C$9&gt;5,$D$14*$M$14,0)</f>
        <v>0</v>
      </c>
      <c r="I44" s="24">
        <f>IF($C$9&gt;6,$D$14*$M$14,0)</f>
        <v>0</v>
      </c>
      <c r="J44" s="24">
        <f>IF($C$9&gt;7,$D$14*$M$14,0)</f>
        <v>0</v>
      </c>
      <c r="K44" s="24">
        <f>IF($C$9&gt;8,$D$14*$M$14,0)</f>
        <v>0</v>
      </c>
      <c r="L44" s="24">
        <f>IF($C$9&gt;9,$D$14*$M$14,0)</f>
        <v>0</v>
      </c>
      <c r="M44" s="24">
        <f>IF($C$9&gt;10,$D$14*$M$14,0)</f>
        <v>0</v>
      </c>
      <c r="N44" s="24">
        <f>IF($C$9&gt;11,$D$14*$M$14,0)</f>
        <v>0</v>
      </c>
      <c r="O44" s="34"/>
      <c r="P44" s="34"/>
      <c r="Q44" s="34"/>
      <c r="R44" s="34"/>
      <c r="S44" s="29"/>
    </row>
    <row r="45" spans="2:19" x14ac:dyDescent="0.25">
      <c r="B45" s="38">
        <v>44287</v>
      </c>
      <c r="C45" s="33"/>
      <c r="D45" s="33"/>
      <c r="E45" s="34"/>
      <c r="F45" s="24">
        <f>IF($C$9&gt;2,$E$14*$M$14,0)</f>
        <v>0</v>
      </c>
      <c r="G45" s="24">
        <f>IF($C$9&gt;3,$E$14*$M$14,0)</f>
        <v>0</v>
      </c>
      <c r="H45" s="24">
        <f>IF($C$9&gt;4,$E$14*$M$14,0)</f>
        <v>0</v>
      </c>
      <c r="I45" s="24">
        <f>IF($C$9&gt;5,$E$14*$M$14,0)</f>
        <v>0</v>
      </c>
      <c r="J45" s="24">
        <f>IF($C$9&gt;6,$E$14*$M$14,0)</f>
        <v>0</v>
      </c>
      <c r="K45" s="24">
        <f>IF($C$9&gt;7,$E$14*$M$14,0)</f>
        <v>0</v>
      </c>
      <c r="L45" s="24">
        <f>IF($C$9&gt;8,$E$14*$M$14,0)</f>
        <v>0</v>
      </c>
      <c r="M45" s="24">
        <f>IF($C$9&gt;9,$E$14*$M$14,0)</f>
        <v>0</v>
      </c>
      <c r="N45" s="24">
        <f>IF($C$9&gt;10,$E$14*$M$14,0)</f>
        <v>0</v>
      </c>
      <c r="O45" s="24">
        <f>IF($C$9&gt;11,$E$14*$M$14,0)</f>
        <v>0</v>
      </c>
      <c r="P45" s="34"/>
      <c r="Q45" s="34"/>
      <c r="R45" s="34"/>
      <c r="S45" s="29"/>
    </row>
    <row r="46" spans="2:19" x14ac:dyDescent="0.25">
      <c r="B46" s="38">
        <v>44317</v>
      </c>
      <c r="C46" s="33"/>
      <c r="D46" s="33"/>
      <c r="E46" s="34"/>
      <c r="F46" s="34"/>
      <c r="G46" s="24">
        <f>IF($C$9&gt;2,$F$14*$M$14,0)</f>
        <v>0</v>
      </c>
      <c r="H46" s="24">
        <f>IF($C$9&gt;3,$F$14*$M$14,0)</f>
        <v>0</v>
      </c>
      <c r="I46" s="24">
        <f>IF($C$9&gt;4,$F$14*$M$14,0)</f>
        <v>0</v>
      </c>
      <c r="J46" s="24">
        <f>IF($C$9&gt;5,$F$14*$M$14,0)</f>
        <v>0</v>
      </c>
      <c r="K46" s="24">
        <f>IF($C$9&gt;6,$F$14*$M$14,0)</f>
        <v>0</v>
      </c>
      <c r="L46" s="24">
        <f>IF($C$9&gt;7,$F$14*$M$14,0)</f>
        <v>0</v>
      </c>
      <c r="M46" s="24">
        <f>IF($C$9&gt;8,$F$14*$M$14,0)</f>
        <v>0</v>
      </c>
      <c r="N46" s="24">
        <f>IF($C$9&gt;9,$F$14*$M$14,0)</f>
        <v>0</v>
      </c>
      <c r="O46" s="24">
        <f>IF($C$9&gt;10,$F$14*$M$14,0)</f>
        <v>0</v>
      </c>
      <c r="P46" s="24">
        <f>IF($C$9&gt;11,$F$14*$M$14,0)</f>
        <v>0</v>
      </c>
      <c r="Q46" s="34"/>
      <c r="R46" s="34"/>
      <c r="S46" s="29"/>
    </row>
    <row r="47" spans="2:19" x14ac:dyDescent="0.25">
      <c r="B47" s="38">
        <v>44348</v>
      </c>
      <c r="C47" s="33"/>
      <c r="D47" s="33"/>
      <c r="E47" s="34"/>
      <c r="F47" s="34"/>
      <c r="G47" s="34"/>
      <c r="H47" s="24">
        <f>IF($C$9&gt;2,$G$14*$M$14,0)</f>
        <v>0</v>
      </c>
      <c r="I47" s="24">
        <f>IF($C$9&gt;3,$G$14*$M$14,0)</f>
        <v>0</v>
      </c>
      <c r="J47" s="24">
        <f>IF($C$9&gt;4,$G$14*$M$14,0)</f>
        <v>0</v>
      </c>
      <c r="K47" s="24">
        <f>IF($C$9&gt;5,$G$14*$M$14,0)</f>
        <v>0</v>
      </c>
      <c r="L47" s="24">
        <f>IF($C$9&gt;6,$G$14*$M$14,0)</f>
        <v>0</v>
      </c>
      <c r="M47" s="24">
        <f>IF($C$9&gt;7,$G$14*$M$14,0)</f>
        <v>0</v>
      </c>
      <c r="N47" s="24">
        <f>IF($C$9&gt;8,$G$14*$M$14,0)</f>
        <v>0</v>
      </c>
      <c r="O47" s="24">
        <f>IF($C$9&gt;9,$G$14*$M$14,0)</f>
        <v>0</v>
      </c>
      <c r="P47" s="24">
        <f>IF($C$9&gt;10,$G$14*$M$14,0)</f>
        <v>0</v>
      </c>
      <c r="Q47" s="24">
        <f>IF($C$9&gt;11,$G$14*$M$14,0)</f>
        <v>0</v>
      </c>
      <c r="R47" s="34"/>
      <c r="S47" s="29"/>
    </row>
    <row r="48" spans="2:19" x14ac:dyDescent="0.25">
      <c r="B48" s="38">
        <v>44378</v>
      </c>
      <c r="C48" s="33"/>
      <c r="D48" s="33"/>
      <c r="E48" s="34"/>
      <c r="F48" s="34"/>
      <c r="G48" s="34"/>
      <c r="H48" s="34"/>
      <c r="I48" s="24">
        <f>IF($C$9&gt;2,$H$14*$M$14,0)</f>
        <v>0</v>
      </c>
      <c r="J48" s="24">
        <f>IF($C$9&gt;3,$H$14*$M$14,0)</f>
        <v>0</v>
      </c>
      <c r="K48" s="24">
        <f>IF($C$9&gt;4,$H$14*$M$14,0)</f>
        <v>0</v>
      </c>
      <c r="L48" s="24">
        <f>IF($C$9&gt;5,$H$14*$M$14,0)</f>
        <v>0</v>
      </c>
      <c r="M48" s="24">
        <f>IF($C$9&gt;6,$H$14*$M$14,0)</f>
        <v>0</v>
      </c>
      <c r="N48" s="24">
        <f>IF($C$9&gt;7,$H$14*$M$14,0)</f>
        <v>0</v>
      </c>
      <c r="O48" s="24">
        <f>IF($C$9&gt;8,$H$14*$M$14,0)</f>
        <v>0</v>
      </c>
      <c r="P48" s="24">
        <f>IF($C$9&gt;9,$H$14*$M$14,0)</f>
        <v>0</v>
      </c>
      <c r="Q48" s="24">
        <f>IF($C$9&gt;10,$H$14*$M$14,0)</f>
        <v>0</v>
      </c>
      <c r="R48" s="24">
        <f>IF($C$9&gt;11,$H$14*$M$14,0)</f>
        <v>0</v>
      </c>
      <c r="S48" s="29"/>
    </row>
    <row r="49" spans="2:19" ht="15.75" thickBot="1" x14ac:dyDescent="0.3">
      <c r="B49" s="43" t="s">
        <v>20</v>
      </c>
      <c r="C49" s="44"/>
      <c r="D49" s="45">
        <f>SUM(D43:D48)</f>
        <v>0</v>
      </c>
      <c r="E49" s="45">
        <f t="shared" ref="E49:R49" si="16">SUM(E43:E48)</f>
        <v>0</v>
      </c>
      <c r="F49" s="45">
        <f t="shared" si="16"/>
        <v>0</v>
      </c>
      <c r="G49" s="45">
        <f t="shared" si="16"/>
        <v>0</v>
      </c>
      <c r="H49" s="45">
        <f t="shared" si="16"/>
        <v>0</v>
      </c>
      <c r="I49" s="45">
        <f t="shared" si="16"/>
        <v>0</v>
      </c>
      <c r="J49" s="45">
        <f t="shared" si="16"/>
        <v>0</v>
      </c>
      <c r="K49" s="45">
        <f t="shared" si="16"/>
        <v>0</v>
      </c>
      <c r="L49" s="45">
        <f t="shared" si="16"/>
        <v>0</v>
      </c>
      <c r="M49" s="45">
        <f t="shared" si="16"/>
        <v>0</v>
      </c>
      <c r="N49" s="45">
        <f t="shared" si="16"/>
        <v>0</v>
      </c>
      <c r="O49" s="45">
        <f t="shared" si="16"/>
        <v>0</v>
      </c>
      <c r="P49" s="45">
        <f t="shared" si="16"/>
        <v>0</v>
      </c>
      <c r="Q49" s="45">
        <f t="shared" si="16"/>
        <v>0</v>
      </c>
      <c r="R49" s="45">
        <f t="shared" si="16"/>
        <v>0</v>
      </c>
      <c r="S49" s="29"/>
    </row>
    <row r="50" spans="2:19" ht="15.75" thickTop="1" x14ac:dyDescent="0.25"/>
    <row r="51" spans="2:19" x14ac:dyDescent="0.25">
      <c r="B51" s="46" t="s">
        <v>26</v>
      </c>
      <c r="C51" s="41" t="s">
        <v>17</v>
      </c>
      <c r="D51" s="41"/>
      <c r="E51" s="41"/>
      <c r="F51" s="41"/>
      <c r="G51" s="41"/>
      <c r="H51" s="41"/>
      <c r="I51" s="41"/>
      <c r="J51" s="41"/>
      <c r="K51" s="41"/>
      <c r="L51" s="41"/>
      <c r="M51" s="41"/>
      <c r="N51" s="41"/>
      <c r="O51" s="41"/>
      <c r="P51" s="41"/>
      <c r="Q51" s="41"/>
      <c r="R51" s="41"/>
      <c r="S51" s="37"/>
    </row>
    <row r="52" spans="2:19" x14ac:dyDescent="0.25">
      <c r="B52" s="46"/>
      <c r="C52" s="38">
        <v>44228</v>
      </c>
      <c r="D52" s="38">
        <v>44256</v>
      </c>
      <c r="E52" s="38">
        <v>44287</v>
      </c>
      <c r="F52" s="38">
        <v>44317</v>
      </c>
      <c r="G52" s="38">
        <v>44348</v>
      </c>
      <c r="H52" s="38">
        <v>44378</v>
      </c>
      <c r="I52" s="38">
        <v>44409</v>
      </c>
      <c r="J52" s="38">
        <v>44440</v>
      </c>
      <c r="K52" s="38">
        <v>44470</v>
      </c>
      <c r="L52" s="38">
        <v>44501</v>
      </c>
      <c r="M52" s="38">
        <v>44531</v>
      </c>
      <c r="N52" s="38">
        <v>44562</v>
      </c>
      <c r="O52" s="38">
        <v>44593</v>
      </c>
      <c r="P52" s="38">
        <v>44621</v>
      </c>
      <c r="Q52" s="38">
        <v>44652</v>
      </c>
      <c r="R52" s="38">
        <v>44682</v>
      </c>
      <c r="S52" s="39"/>
    </row>
    <row r="53" spans="2:19" x14ac:dyDescent="0.25">
      <c r="B53" s="38">
        <v>44228</v>
      </c>
      <c r="C53" s="33"/>
      <c r="D53" s="24">
        <f>IF($C$9&gt;2,$C$15*$M$15,0)</f>
        <v>0</v>
      </c>
      <c r="E53" s="24">
        <f>IF($C$9&gt;3,$C$15*$M$15,0)</f>
        <v>0</v>
      </c>
      <c r="F53" s="24">
        <f>IF($C$9&gt;4,$C$15*$M$15,0)</f>
        <v>0</v>
      </c>
      <c r="G53" s="24">
        <f>IF($C$9&gt;5,$C$15*$M$15,0)</f>
        <v>0</v>
      </c>
      <c r="H53" s="24">
        <f>IF($C$9&gt;6,$C$15*$M$15,0)</f>
        <v>0</v>
      </c>
      <c r="I53" s="24">
        <f>IF($C$9&gt;7,$C$15*$M$15,0)</f>
        <v>0</v>
      </c>
      <c r="J53" s="24">
        <f>IF($C$9&gt;8,$C$15*$M$15,0)</f>
        <v>0</v>
      </c>
      <c r="K53" s="24">
        <f>IF($C$9&gt;9,$C$15*$M$15,0)</f>
        <v>0</v>
      </c>
      <c r="L53" s="24">
        <f>IF($C$9&gt;10,$C$15*$M$15,0)</f>
        <v>0</v>
      </c>
      <c r="M53" s="24">
        <f>IF($C$9&gt;11,$C$15*$M$15,0)</f>
        <v>0</v>
      </c>
      <c r="N53" s="34"/>
      <c r="O53" s="34"/>
      <c r="P53" s="34"/>
      <c r="Q53" s="34"/>
      <c r="R53" s="34"/>
      <c r="S53" s="29"/>
    </row>
    <row r="54" spans="2:19" x14ac:dyDescent="0.25">
      <c r="B54" s="38">
        <v>44256</v>
      </c>
      <c r="C54" s="33"/>
      <c r="D54" s="33"/>
      <c r="E54" s="24">
        <f>IF($C$9&gt;2,$D$15*$M$15,0)</f>
        <v>0</v>
      </c>
      <c r="F54" s="24">
        <f>IF($C$9&gt;3,$D$15*$M$15,0)</f>
        <v>0</v>
      </c>
      <c r="G54" s="24">
        <f>IF($C$9&gt;4,$D$15*$M$15,0)</f>
        <v>0</v>
      </c>
      <c r="H54" s="24">
        <f>IF($C$9&gt;5,$D$15*$M$15,0)</f>
        <v>0</v>
      </c>
      <c r="I54" s="24">
        <f>IF($C$9&gt;6,$D$15*$M$15,0)</f>
        <v>0</v>
      </c>
      <c r="J54" s="24">
        <f>IF($C$9&gt;7,$D$15*$M$15,0)</f>
        <v>0</v>
      </c>
      <c r="K54" s="24">
        <f>IF($C$9&gt;8,$D$15*$M$15,0)</f>
        <v>0</v>
      </c>
      <c r="L54" s="24">
        <f>IF($C$9&gt;9,$D$15*$M$15,0)</f>
        <v>0</v>
      </c>
      <c r="M54" s="24">
        <f>IF($C$9&gt;10,$D$15*$M$15,0)</f>
        <v>0</v>
      </c>
      <c r="N54" s="24">
        <f>IF($C$9&gt;11,$D$15*$M$15,0)</f>
        <v>0</v>
      </c>
      <c r="O54" s="34"/>
      <c r="P54" s="34"/>
      <c r="Q54" s="34"/>
      <c r="R54" s="34"/>
      <c r="S54" s="29"/>
    </row>
    <row r="55" spans="2:19" x14ac:dyDescent="0.25">
      <c r="B55" s="38">
        <v>44287</v>
      </c>
      <c r="C55" s="33"/>
      <c r="D55" s="33"/>
      <c r="E55" s="34"/>
      <c r="F55" s="24">
        <f>IF($C$9&gt;2,$E$15*$M$15,0)</f>
        <v>0</v>
      </c>
      <c r="G55" s="24">
        <f>IF($C$9&gt;3,$E$15*$M$15,0)</f>
        <v>0</v>
      </c>
      <c r="H55" s="24">
        <f>IF($C$9&gt;4,$E$15*$M$15,0)</f>
        <v>0</v>
      </c>
      <c r="I55" s="24">
        <f>IF($C$9&gt;5,$E$15*$M$15,0)</f>
        <v>0</v>
      </c>
      <c r="J55" s="24">
        <f>IF($C$9&gt;6,$E$15*$M$15,0)</f>
        <v>0</v>
      </c>
      <c r="K55" s="24">
        <f>IF($C$9&gt;7,$E$15*$M$15,0)</f>
        <v>0</v>
      </c>
      <c r="L55" s="24">
        <f>IF($C$9&gt;8,$E$15*$M$15,0)</f>
        <v>0</v>
      </c>
      <c r="M55" s="24">
        <f>IF($C$9&gt;9,$E$15*$M$15,0)</f>
        <v>0</v>
      </c>
      <c r="N55" s="24">
        <f>IF($C$9&gt;10,$E$15*$M$15,0)</f>
        <v>0</v>
      </c>
      <c r="O55" s="24">
        <f>IF($C$9&gt;11,$E$15*$M$15,0)</f>
        <v>0</v>
      </c>
      <c r="P55" s="34"/>
      <c r="Q55" s="34"/>
      <c r="R55" s="34"/>
      <c r="S55" s="29"/>
    </row>
    <row r="56" spans="2:19" x14ac:dyDescent="0.25">
      <c r="B56" s="38">
        <v>44317</v>
      </c>
      <c r="C56" s="33"/>
      <c r="D56" s="33"/>
      <c r="E56" s="34"/>
      <c r="F56" s="34"/>
      <c r="G56" s="24">
        <f>IF($C$9&gt;2,$F$15*$M$15,0)</f>
        <v>0</v>
      </c>
      <c r="H56" s="24">
        <f>IF($C$9&gt;3,$F$15*$M$15,0)</f>
        <v>0</v>
      </c>
      <c r="I56" s="24">
        <f>IF($C$9&gt;4,$F$15*$M$15,0)</f>
        <v>0</v>
      </c>
      <c r="J56" s="24">
        <f>IF($C$9&gt;5,$F$15*$M$15,0)</f>
        <v>0</v>
      </c>
      <c r="K56" s="24">
        <f>IF($C$9&gt;6,$F$15*$M$15,0)</f>
        <v>0</v>
      </c>
      <c r="L56" s="24">
        <f>IF($C$9&gt;7,$F$15*$M$15,0)</f>
        <v>0</v>
      </c>
      <c r="M56" s="24">
        <f>IF($C$9&gt;8,$F$15*$M$15,0)</f>
        <v>0</v>
      </c>
      <c r="N56" s="24">
        <f>IF($C$9&gt;9,$F$15*$M$15,0)</f>
        <v>0</v>
      </c>
      <c r="O56" s="24">
        <f>IF($C$9&gt;10,$F$15*$M$15,0)</f>
        <v>0</v>
      </c>
      <c r="P56" s="24">
        <f>IF($C$9&gt;11,$F$15*$M$15,0)</f>
        <v>0</v>
      </c>
      <c r="Q56" s="34"/>
      <c r="R56" s="34"/>
      <c r="S56" s="29"/>
    </row>
    <row r="57" spans="2:19" x14ac:dyDescent="0.25">
      <c r="B57" s="38">
        <v>44348</v>
      </c>
      <c r="C57" s="33"/>
      <c r="D57" s="33"/>
      <c r="E57" s="34"/>
      <c r="F57" s="34"/>
      <c r="G57" s="34"/>
      <c r="H57" s="24">
        <f>IF($C$9&gt;2,$G$15*$M$15,0)</f>
        <v>0</v>
      </c>
      <c r="I57" s="24">
        <f>IF($C$9&gt;3,$G$15*$M$15,0)</f>
        <v>0</v>
      </c>
      <c r="J57" s="24">
        <f>IF($C$9&gt;4,$G$15*$M$15,0)</f>
        <v>0</v>
      </c>
      <c r="K57" s="24">
        <f>IF($C$9&gt;5,$G$15*$M$15,0)</f>
        <v>0</v>
      </c>
      <c r="L57" s="24">
        <f>IF($C$9&gt;6,$G$15*$M$15,0)</f>
        <v>0</v>
      </c>
      <c r="M57" s="24">
        <f>IF($C$9&gt;7,$G$15*$M$15,0)</f>
        <v>0</v>
      </c>
      <c r="N57" s="24">
        <f>IF($C$9&gt;8,$G$15*$M$15,0)</f>
        <v>0</v>
      </c>
      <c r="O57" s="24">
        <f>IF($C$9&gt;9,$G$15*$M$15,0)</f>
        <v>0</v>
      </c>
      <c r="P57" s="24">
        <f>IF($C$9&gt;10,$G$15*$M$15,0)</f>
        <v>0</v>
      </c>
      <c r="Q57" s="24">
        <f>IF($C$9&gt;11,$G$15*$M$15,0)</f>
        <v>0</v>
      </c>
      <c r="R57" s="34"/>
      <c r="S57" s="29"/>
    </row>
    <row r="58" spans="2:19" x14ac:dyDescent="0.25">
      <c r="B58" s="38">
        <v>44378</v>
      </c>
      <c r="C58" s="33"/>
      <c r="D58" s="33"/>
      <c r="E58" s="34"/>
      <c r="F58" s="34"/>
      <c r="G58" s="34"/>
      <c r="H58" s="34"/>
      <c r="I58" s="24">
        <f>IF($C$9&gt;2,$H$15*$M$15,0)</f>
        <v>0</v>
      </c>
      <c r="J58" s="24">
        <f>IF($C$9&gt;3,$H$15*$M$15,0)</f>
        <v>0</v>
      </c>
      <c r="K58" s="24">
        <f>IF($C$9&gt;4,$H$15*$M$15,0)</f>
        <v>0</v>
      </c>
      <c r="L58" s="24">
        <f>IF($C$9&gt;5,$H$15*$M$15,0)</f>
        <v>0</v>
      </c>
      <c r="M58" s="24">
        <f>IF($C$9&gt;6,$H$15*$M$15,0)</f>
        <v>0</v>
      </c>
      <c r="N58" s="24">
        <f>IF($C$9&gt;7,$H$15*$M$15,0)</f>
        <v>0</v>
      </c>
      <c r="O58" s="24">
        <f>IF($C$9&gt;8,$H$15*$M$15,0)</f>
        <v>0</v>
      </c>
      <c r="P58" s="24">
        <f>IF($C$9&gt;9,$H$15*$M$15,0)</f>
        <v>0</v>
      </c>
      <c r="Q58" s="24">
        <f>IF($C$9&gt;10,$H$15*$M$15,0)</f>
        <v>0</v>
      </c>
      <c r="R58" s="24">
        <f>IF($C$9&gt;11,$H$15*$M$15,0)</f>
        <v>0</v>
      </c>
      <c r="S58" s="29"/>
    </row>
    <row r="59" spans="2:19" s="49" customFormat="1" ht="15.75" thickBot="1" x14ac:dyDescent="0.3">
      <c r="B59" s="47" t="s">
        <v>20</v>
      </c>
      <c r="C59" s="48"/>
      <c r="D59" s="36">
        <f>SUM(D53:D58)</f>
        <v>0</v>
      </c>
      <c r="E59" s="36">
        <f t="shared" ref="E59" si="17">SUM(E53:E58)</f>
        <v>0</v>
      </c>
      <c r="F59" s="36">
        <f t="shared" ref="F59" si="18">SUM(F53:F58)</f>
        <v>0</v>
      </c>
      <c r="G59" s="36">
        <f t="shared" ref="G59" si="19">SUM(G53:G58)</f>
        <v>0</v>
      </c>
      <c r="H59" s="36">
        <f t="shared" ref="H59" si="20">SUM(H53:H58)</f>
        <v>0</v>
      </c>
      <c r="I59" s="36">
        <f t="shared" ref="I59" si="21">SUM(I53:I58)</f>
        <v>0</v>
      </c>
      <c r="J59" s="36">
        <f t="shared" ref="J59" si="22">SUM(J53:J58)</f>
        <v>0</v>
      </c>
      <c r="K59" s="36">
        <f t="shared" ref="K59" si="23">SUM(K53:K58)</f>
        <v>0</v>
      </c>
      <c r="L59" s="36">
        <f t="shared" ref="L59" si="24">SUM(L53:L58)</f>
        <v>0</v>
      </c>
      <c r="M59" s="36">
        <f t="shared" ref="M59" si="25">SUM(M53:M58)</f>
        <v>0</v>
      </c>
      <c r="N59" s="36">
        <f t="shared" ref="N59" si="26">SUM(N53:N58)</f>
        <v>0</v>
      </c>
      <c r="O59" s="36">
        <f t="shared" ref="O59" si="27">SUM(O53:O58)</f>
        <v>0</v>
      </c>
      <c r="P59" s="36">
        <f t="shared" ref="P59" si="28">SUM(P53:P58)</f>
        <v>0</v>
      </c>
      <c r="Q59" s="36">
        <f t="shared" ref="Q59" si="29">SUM(Q53:Q58)</f>
        <v>0</v>
      </c>
      <c r="R59" s="36">
        <f t="shared" ref="R59" si="30">SUM(R53:R58)</f>
        <v>0</v>
      </c>
    </row>
    <row r="60" spans="2:19" ht="15.75" thickTop="1" x14ac:dyDescent="0.25"/>
    <row r="61" spans="2:19" ht="15.75" customHeight="1" x14ac:dyDescent="0.25">
      <c r="B61" s="46" t="s">
        <v>26</v>
      </c>
      <c r="C61" s="41" t="s">
        <v>1</v>
      </c>
      <c r="D61" s="41"/>
      <c r="E61" s="41"/>
      <c r="F61" s="41"/>
      <c r="G61" s="41"/>
      <c r="H61" s="41"/>
      <c r="I61" s="41"/>
      <c r="J61" s="41"/>
      <c r="K61" s="41"/>
      <c r="L61" s="41"/>
      <c r="M61" s="41"/>
      <c r="N61" s="41"/>
      <c r="O61" s="41"/>
      <c r="P61" s="41"/>
      <c r="Q61" s="41"/>
      <c r="R61" s="41"/>
      <c r="S61" s="41"/>
    </row>
    <row r="62" spans="2:19" x14ac:dyDescent="0.25">
      <c r="B62" s="46"/>
      <c r="C62" s="38">
        <v>44228</v>
      </c>
      <c r="D62" s="38">
        <v>44256</v>
      </c>
      <c r="E62" s="38">
        <v>44287</v>
      </c>
      <c r="F62" s="38">
        <v>44317</v>
      </c>
      <c r="G62" s="38">
        <v>44348</v>
      </c>
      <c r="H62" s="38">
        <v>44378</v>
      </c>
      <c r="I62" s="38">
        <v>44409</v>
      </c>
      <c r="J62" s="38">
        <v>44440</v>
      </c>
      <c r="K62" s="38">
        <v>44470</v>
      </c>
      <c r="L62" s="38">
        <v>44501</v>
      </c>
      <c r="M62" s="38">
        <v>44531</v>
      </c>
      <c r="N62" s="38">
        <v>44562</v>
      </c>
      <c r="O62" s="38">
        <v>44593</v>
      </c>
      <c r="P62" s="38">
        <v>44621</v>
      </c>
      <c r="Q62" s="38">
        <v>44652</v>
      </c>
      <c r="R62" s="38">
        <v>44682</v>
      </c>
      <c r="S62" s="38">
        <v>44713</v>
      </c>
    </row>
    <row r="63" spans="2:19" x14ac:dyDescent="0.25">
      <c r="B63" s="38">
        <v>44228</v>
      </c>
      <c r="C63" s="33"/>
      <c r="D63" s="50">
        <f>IF($C$9=2,$C$13,0)</f>
        <v>0</v>
      </c>
      <c r="E63" s="50">
        <f>IF($C$9=3,$C$13,0)</f>
        <v>0</v>
      </c>
      <c r="F63" s="50">
        <f>IF($C$9=4,$C$13,0)</f>
        <v>30</v>
      </c>
      <c r="G63" s="50">
        <f>IF($C$9=5,$C$13,0)</f>
        <v>0</v>
      </c>
      <c r="H63" s="50">
        <f>IF($C$9=6,$C$13,0)</f>
        <v>0</v>
      </c>
      <c r="I63" s="50">
        <f>IF($C$9=7,$C$13,0)</f>
        <v>0</v>
      </c>
      <c r="J63" s="50">
        <f>IF($C$9=8,$C$13,0)</f>
        <v>0</v>
      </c>
      <c r="K63" s="50">
        <f>IF($C$9=9,$C$13,0)</f>
        <v>0</v>
      </c>
      <c r="L63" s="50">
        <f>IF($C$9=10,$C$13,0)</f>
        <v>0</v>
      </c>
      <c r="M63" s="50">
        <f>IF($C$9=11,$C$13,0)</f>
        <v>0</v>
      </c>
      <c r="N63" s="50">
        <f>IF($C$9=12,$C$13,0)</f>
        <v>0</v>
      </c>
      <c r="O63" s="33"/>
      <c r="P63" s="33"/>
      <c r="Q63" s="33"/>
      <c r="R63" s="33"/>
      <c r="S63" s="33"/>
    </row>
    <row r="64" spans="2:19" x14ac:dyDescent="0.25">
      <c r="B64" s="38">
        <v>44256</v>
      </c>
      <c r="C64" s="33"/>
      <c r="D64" s="33"/>
      <c r="E64" s="50">
        <f>IF($C$9=2,$D$13,0)</f>
        <v>0</v>
      </c>
      <c r="F64" s="50">
        <f>IF($C$9=3,$D$13,0)</f>
        <v>0</v>
      </c>
      <c r="G64" s="50">
        <f>IF($C$9=4,$D$13,0)</f>
        <v>30</v>
      </c>
      <c r="H64" s="50">
        <f>IF($C$9=5,$D$13,0)</f>
        <v>0</v>
      </c>
      <c r="I64" s="50">
        <f>IF($C$9=6,$D$13,0)</f>
        <v>0</v>
      </c>
      <c r="J64" s="50">
        <f>IF($C$9=7,$D$13,0)</f>
        <v>0</v>
      </c>
      <c r="K64" s="50">
        <f>IF($C$9=8,$D$13,0)</f>
        <v>0</v>
      </c>
      <c r="L64" s="50">
        <f>IF($C$9=9,$D$13,0)</f>
        <v>0</v>
      </c>
      <c r="M64" s="50">
        <f>IF($C$9=10,$D$13,0)</f>
        <v>0</v>
      </c>
      <c r="N64" s="50">
        <f>IF($C$9=11,$D$13,0)</f>
        <v>0</v>
      </c>
      <c r="O64" s="50">
        <f>IF($C$9=12,$D$13,0)</f>
        <v>0</v>
      </c>
      <c r="P64" s="33"/>
      <c r="Q64" s="33"/>
      <c r="R64" s="33"/>
      <c r="S64" s="33"/>
    </row>
    <row r="65" spans="2:19" x14ac:dyDescent="0.25">
      <c r="B65" s="38">
        <v>44287</v>
      </c>
      <c r="C65" s="33"/>
      <c r="D65" s="33"/>
      <c r="E65" s="33"/>
      <c r="F65" s="50">
        <f>IF($C$9=2,$E$13,0)</f>
        <v>0</v>
      </c>
      <c r="G65" s="50">
        <f>IF($C$9=3,$E$13,0)</f>
        <v>0</v>
      </c>
      <c r="H65" s="50">
        <f>IF($C$9=4,$E$13,0)</f>
        <v>30</v>
      </c>
      <c r="I65" s="50">
        <f>IF($C$9=5,$E$13,0)</f>
        <v>0</v>
      </c>
      <c r="J65" s="50">
        <f>IF($C$9=6,$E$13,0)</f>
        <v>0</v>
      </c>
      <c r="K65" s="50">
        <f>IF($C$9=7,$E$13,0)</f>
        <v>0</v>
      </c>
      <c r="L65" s="50">
        <f>IF($C$9=8,$E$13,0)</f>
        <v>0</v>
      </c>
      <c r="M65" s="50">
        <f>IF($C$9=9,$E$13,0)</f>
        <v>0</v>
      </c>
      <c r="N65" s="50">
        <f>IF($C$9=10,$E$13,0)</f>
        <v>0</v>
      </c>
      <c r="O65" s="50">
        <f>IF($C$9=11,$E$13,0)</f>
        <v>0</v>
      </c>
      <c r="P65" s="50">
        <f>IF($C$9=12,$E$13,0)</f>
        <v>0</v>
      </c>
      <c r="Q65" s="33"/>
      <c r="R65" s="33"/>
      <c r="S65" s="33"/>
    </row>
    <row r="66" spans="2:19" x14ac:dyDescent="0.25">
      <c r="B66" s="38">
        <v>44317</v>
      </c>
      <c r="C66" s="33"/>
      <c r="D66" s="33"/>
      <c r="E66" s="33"/>
      <c r="F66" s="33"/>
      <c r="G66" s="50">
        <f>IF($C$9=2,$F$13,0)</f>
        <v>0</v>
      </c>
      <c r="H66" s="50">
        <f>IF($C$9=3,$F$13,0)</f>
        <v>0</v>
      </c>
      <c r="I66" s="50">
        <f>IF($C$9=4,$F$13,0)</f>
        <v>30</v>
      </c>
      <c r="J66" s="50">
        <f>IF($C$9=5,$F$13,0)</f>
        <v>0</v>
      </c>
      <c r="K66" s="50">
        <f>IF($C$9=6,$F$13,0)</f>
        <v>0</v>
      </c>
      <c r="L66" s="50">
        <f>IF($C$9=7,$F$13,0)</f>
        <v>0</v>
      </c>
      <c r="M66" s="50">
        <f>IF($C$9=8,$F$13,0)</f>
        <v>0</v>
      </c>
      <c r="N66" s="50">
        <f>IF($C$9=9,$F$13,0)</f>
        <v>0</v>
      </c>
      <c r="O66" s="50">
        <f>IF($C$9=10,$F$13,0)</f>
        <v>0</v>
      </c>
      <c r="P66" s="50">
        <f>IF($C$9=11,$F$13,0)</f>
        <v>0</v>
      </c>
      <c r="Q66" s="50">
        <f>IF($C$9=12,$F$13,0)</f>
        <v>0</v>
      </c>
      <c r="R66" s="33"/>
      <c r="S66" s="33"/>
    </row>
    <row r="67" spans="2:19" x14ac:dyDescent="0.25">
      <c r="B67" s="38">
        <v>44348</v>
      </c>
      <c r="C67" s="33"/>
      <c r="D67" s="33"/>
      <c r="E67" s="33"/>
      <c r="F67" s="33"/>
      <c r="G67" s="33"/>
      <c r="H67" s="50">
        <f>IF($C$9=2,$G$13,0)</f>
        <v>0</v>
      </c>
      <c r="I67" s="50">
        <f>IF($C$9=3,$G$13,0)</f>
        <v>0</v>
      </c>
      <c r="J67" s="50">
        <f>IF($C$9=4,$G$13,0)</f>
        <v>30</v>
      </c>
      <c r="K67" s="50">
        <f>IF($C$9=5,$G$13,0)</f>
        <v>0</v>
      </c>
      <c r="L67" s="50">
        <f>IF($C$9=6,$G$13,0)</f>
        <v>0</v>
      </c>
      <c r="M67" s="50">
        <f>IF($C$9=7,$G$13,0)</f>
        <v>0</v>
      </c>
      <c r="N67" s="50">
        <f>IF($C$9=8,$G$13,0)</f>
        <v>0</v>
      </c>
      <c r="O67" s="50">
        <f>IF($C$9=9,$G$13,0)</f>
        <v>0</v>
      </c>
      <c r="P67" s="50">
        <f>IF($C$9=10,$G$13,0)</f>
        <v>0</v>
      </c>
      <c r="Q67" s="50">
        <f>IF($C$9=11,$G$13,0)</f>
        <v>0</v>
      </c>
      <c r="R67" s="50">
        <f>IF($C$9=12,$G$13,0)</f>
        <v>0</v>
      </c>
      <c r="S67" s="33"/>
    </row>
    <row r="68" spans="2:19" x14ac:dyDescent="0.25">
      <c r="B68" s="38">
        <v>44378</v>
      </c>
      <c r="C68" s="33"/>
      <c r="D68" s="33"/>
      <c r="E68" s="33"/>
      <c r="F68" s="33"/>
      <c r="G68" s="33"/>
      <c r="H68" s="33"/>
      <c r="I68" s="50">
        <f>IF($C$9=2,$H$13,0)</f>
        <v>0</v>
      </c>
      <c r="J68" s="50">
        <f>IF($C$9=3,$H$13,0)</f>
        <v>0</v>
      </c>
      <c r="K68" s="50">
        <f>IF($C$9=4,$H$13,0)</f>
        <v>30</v>
      </c>
      <c r="L68" s="50">
        <f>IF($C$9=5,$H$13,0)</f>
        <v>0</v>
      </c>
      <c r="M68" s="50">
        <f>IF($C$9=6,$H$13,0)</f>
        <v>0</v>
      </c>
      <c r="N68" s="50">
        <f>IF($C$9=7,$H$13,0)</f>
        <v>0</v>
      </c>
      <c r="O68" s="50">
        <f>IF($C$9=8,$H$13,0)</f>
        <v>0</v>
      </c>
      <c r="P68" s="50">
        <f>IF($C$9=9,$H$13,0)</f>
        <v>0</v>
      </c>
      <c r="Q68" s="50">
        <f>IF($C$9=10,$H$13,0)</f>
        <v>0</v>
      </c>
      <c r="R68" s="50">
        <f>IF($C$9=11,$H$13,0)</f>
        <v>0</v>
      </c>
      <c r="S68" s="50">
        <f>IF($C$9=12,$H$13,0)</f>
        <v>0</v>
      </c>
    </row>
    <row r="69" spans="2:19" ht="15.75" thickBot="1" x14ac:dyDescent="0.3">
      <c r="B69" s="47" t="s">
        <v>20</v>
      </c>
      <c r="C69" s="51"/>
      <c r="D69" s="48">
        <f>SUM(D63:D68)</f>
        <v>0</v>
      </c>
      <c r="E69" s="48">
        <f t="shared" ref="E69:S69" si="31">SUM(E63:E68)</f>
        <v>0</v>
      </c>
      <c r="F69" s="48">
        <f t="shared" si="31"/>
        <v>30</v>
      </c>
      <c r="G69" s="48">
        <f t="shared" si="31"/>
        <v>30</v>
      </c>
      <c r="H69" s="48">
        <f t="shared" si="31"/>
        <v>30</v>
      </c>
      <c r="I69" s="48">
        <f t="shared" si="31"/>
        <v>30</v>
      </c>
      <c r="J69" s="48">
        <f t="shared" si="31"/>
        <v>30</v>
      </c>
      <c r="K69" s="48">
        <f t="shared" si="31"/>
        <v>30</v>
      </c>
      <c r="L69" s="48">
        <f t="shared" si="31"/>
        <v>0</v>
      </c>
      <c r="M69" s="48">
        <f t="shared" si="31"/>
        <v>0</v>
      </c>
      <c r="N69" s="48">
        <f t="shared" si="31"/>
        <v>0</v>
      </c>
      <c r="O69" s="48">
        <f t="shared" si="31"/>
        <v>0</v>
      </c>
      <c r="P69" s="48">
        <f t="shared" si="31"/>
        <v>0</v>
      </c>
      <c r="Q69" s="48">
        <f t="shared" si="31"/>
        <v>0</v>
      </c>
      <c r="R69" s="48">
        <f t="shared" si="31"/>
        <v>0</v>
      </c>
      <c r="S69" s="48">
        <f t="shared" si="31"/>
        <v>0</v>
      </c>
    </row>
    <row r="70" spans="2:19" ht="15.75" thickTop="1" x14ac:dyDescent="0.25">
      <c r="B70" s="39"/>
    </row>
    <row r="72" spans="2:19" x14ac:dyDescent="0.25">
      <c r="B72" s="46" t="s">
        <v>26</v>
      </c>
      <c r="C72" s="41" t="s">
        <v>2</v>
      </c>
      <c r="D72" s="41"/>
      <c r="E72" s="41"/>
      <c r="F72" s="41"/>
      <c r="G72" s="41"/>
      <c r="H72" s="41"/>
      <c r="I72" s="41"/>
      <c r="J72" s="41"/>
      <c r="K72" s="41"/>
      <c r="L72" s="41"/>
      <c r="M72" s="41"/>
      <c r="N72" s="41"/>
      <c r="O72" s="41"/>
      <c r="P72" s="41"/>
      <c r="Q72" s="41"/>
      <c r="R72" s="41"/>
      <c r="S72" s="41"/>
    </row>
    <row r="73" spans="2:19" x14ac:dyDescent="0.25">
      <c r="B73" s="46"/>
      <c r="C73" s="38">
        <v>44228</v>
      </c>
      <c r="D73" s="38">
        <v>44256</v>
      </c>
      <c r="E73" s="38">
        <v>44287</v>
      </c>
      <c r="F73" s="38">
        <v>44317</v>
      </c>
      <c r="G73" s="38">
        <v>44348</v>
      </c>
      <c r="H73" s="38">
        <v>44378</v>
      </c>
      <c r="I73" s="38">
        <v>44409</v>
      </c>
      <c r="J73" s="38">
        <v>44440</v>
      </c>
      <c r="K73" s="38">
        <v>44470</v>
      </c>
      <c r="L73" s="38">
        <v>44501</v>
      </c>
      <c r="M73" s="38">
        <v>44531</v>
      </c>
      <c r="N73" s="38">
        <v>44562</v>
      </c>
      <c r="O73" s="38">
        <v>44593</v>
      </c>
      <c r="P73" s="38">
        <v>44621</v>
      </c>
      <c r="Q73" s="38">
        <v>44652</v>
      </c>
      <c r="R73" s="38">
        <v>44682</v>
      </c>
      <c r="S73" s="38">
        <v>44713</v>
      </c>
    </row>
    <row r="74" spans="2:19" x14ac:dyDescent="0.25">
      <c r="B74" s="38">
        <v>44228</v>
      </c>
      <c r="C74" s="33"/>
      <c r="D74" s="50">
        <f>IF($C$9=2,$C$14,0)</f>
        <v>0</v>
      </c>
      <c r="E74" s="50">
        <f>IF($C$9=3,$C$14,0)</f>
        <v>0</v>
      </c>
      <c r="F74" s="50">
        <f>IF($C$9=4,$C$14,0)</f>
        <v>0</v>
      </c>
      <c r="G74" s="50">
        <f>IF($C$9=5,$C$14,0)</f>
        <v>0</v>
      </c>
      <c r="H74" s="50">
        <f>IF($C$9=6,$C$14,0)</f>
        <v>0</v>
      </c>
      <c r="I74" s="50">
        <f>IF($C$9=7,$C$14,0)</f>
        <v>0</v>
      </c>
      <c r="J74" s="50">
        <f>IF($C$9=8,$C$14,0)</f>
        <v>0</v>
      </c>
      <c r="K74" s="50">
        <f>IF($C$9=9,$C$14,0)</f>
        <v>0</v>
      </c>
      <c r="L74" s="50">
        <f>IF($C$9=10,$C$14,0)</f>
        <v>0</v>
      </c>
      <c r="M74" s="50">
        <f>IF($C$9=11,$C$14,0)</f>
        <v>0</v>
      </c>
      <c r="N74" s="50">
        <f>IF($C$9=12,$C$14,0)</f>
        <v>0</v>
      </c>
      <c r="O74" s="33"/>
      <c r="P74" s="33"/>
      <c r="Q74" s="33"/>
      <c r="R74" s="33"/>
      <c r="S74" s="33"/>
    </row>
    <row r="75" spans="2:19" x14ac:dyDescent="0.25">
      <c r="B75" s="38">
        <v>44256</v>
      </c>
      <c r="C75" s="33"/>
      <c r="D75" s="33"/>
      <c r="E75" s="50">
        <f>IF($C$9=2,$D$14,0)</f>
        <v>0</v>
      </c>
      <c r="F75" s="50">
        <f>IF($C$9=3,$D$14,0)</f>
        <v>0</v>
      </c>
      <c r="G75" s="50">
        <f>IF($C$9=4,$D$14,0)</f>
        <v>0</v>
      </c>
      <c r="H75" s="50">
        <f>IF($C$9=5,$D$14,0)</f>
        <v>0</v>
      </c>
      <c r="I75" s="50">
        <f>IF($C$9=6,$D$14,0)</f>
        <v>0</v>
      </c>
      <c r="J75" s="50">
        <f>IF($C$9=7,$D$14,0)</f>
        <v>0</v>
      </c>
      <c r="K75" s="50">
        <f>IF($C$9=8,$D$14,0)</f>
        <v>0</v>
      </c>
      <c r="L75" s="50">
        <f>IF($C$9=9,$D$14,0)</f>
        <v>0</v>
      </c>
      <c r="M75" s="50">
        <f>IF($C$9=10,$D$14,0)</f>
        <v>0</v>
      </c>
      <c r="N75" s="50">
        <f>IF($C$9=11,$D$14,0)</f>
        <v>0</v>
      </c>
      <c r="O75" s="50">
        <f>IF($C$9=12,$D$14,0)</f>
        <v>0</v>
      </c>
      <c r="P75" s="33"/>
      <c r="Q75" s="33"/>
      <c r="R75" s="33"/>
      <c r="S75" s="33"/>
    </row>
    <row r="76" spans="2:19" x14ac:dyDescent="0.25">
      <c r="B76" s="38">
        <v>44287</v>
      </c>
      <c r="C76" s="33"/>
      <c r="D76" s="33"/>
      <c r="E76" s="33"/>
      <c r="F76" s="50">
        <f>IF($C$9=2,$E$14,0)</f>
        <v>0</v>
      </c>
      <c r="G76" s="50">
        <f>IF($C$9=3,$E$14,0)</f>
        <v>0</v>
      </c>
      <c r="H76" s="50">
        <f>IF($C$9=4,$E$14,0)</f>
        <v>0</v>
      </c>
      <c r="I76" s="50">
        <f>IF($C$9=5,$E$14,0)</f>
        <v>0</v>
      </c>
      <c r="J76" s="50">
        <f>IF($C$9=6,$E$14,0)</f>
        <v>0</v>
      </c>
      <c r="K76" s="50">
        <f>IF($C$9=7,$E$14,0)</f>
        <v>0</v>
      </c>
      <c r="L76" s="50">
        <f>IF($C$9=8,$E$14,0)</f>
        <v>0</v>
      </c>
      <c r="M76" s="50">
        <f>IF($C$9=9,$E$14,0)</f>
        <v>0</v>
      </c>
      <c r="N76" s="50">
        <f>IF($C$9=10,$E$14,0)</f>
        <v>0</v>
      </c>
      <c r="O76" s="50">
        <f>IF($C$9=11,$E$14,0)</f>
        <v>0</v>
      </c>
      <c r="P76" s="50">
        <f>IF($C$9=12,$E$14,0)</f>
        <v>0</v>
      </c>
      <c r="Q76" s="33"/>
      <c r="R76" s="33"/>
      <c r="S76" s="33"/>
    </row>
    <row r="77" spans="2:19" x14ac:dyDescent="0.25">
      <c r="B77" s="38">
        <v>44317</v>
      </c>
      <c r="C77" s="33"/>
      <c r="D77" s="33"/>
      <c r="E77" s="33"/>
      <c r="F77" s="33"/>
      <c r="G77" s="50">
        <f>IF($C$9=2,$F$14,0)</f>
        <v>0</v>
      </c>
      <c r="H77" s="50">
        <f>IF($C$9=3,$F$14,0)</f>
        <v>0</v>
      </c>
      <c r="I77" s="50">
        <f>IF($C$9=4,$F$14,0)</f>
        <v>0</v>
      </c>
      <c r="J77" s="50">
        <f>IF($C$9=5,$F$14,0)</f>
        <v>0</v>
      </c>
      <c r="K77" s="50">
        <f>IF($C$9=6,$F$14,0)</f>
        <v>0</v>
      </c>
      <c r="L77" s="50">
        <f>IF($C$9=7,$F$14,0)</f>
        <v>0</v>
      </c>
      <c r="M77" s="50">
        <f>IF($C$9=8,$F$14,0)</f>
        <v>0</v>
      </c>
      <c r="N77" s="50">
        <f>IF($C$9=9,$F$14,0)</f>
        <v>0</v>
      </c>
      <c r="O77" s="50">
        <f>IF($C$9=10,$F$14,0)</f>
        <v>0</v>
      </c>
      <c r="P77" s="50">
        <f>IF($C$9=11,$F$14,0)</f>
        <v>0</v>
      </c>
      <c r="Q77" s="50">
        <f>IF($C$9=12,$F$14,0)</f>
        <v>0</v>
      </c>
      <c r="R77" s="33"/>
      <c r="S77" s="33"/>
    </row>
    <row r="78" spans="2:19" x14ac:dyDescent="0.25">
      <c r="B78" s="38">
        <v>44348</v>
      </c>
      <c r="C78" s="33"/>
      <c r="D78" s="33"/>
      <c r="E78" s="33"/>
      <c r="F78" s="33"/>
      <c r="G78" s="33"/>
      <c r="H78" s="50">
        <f>IF($C$9=2,$G$14,0)</f>
        <v>0</v>
      </c>
      <c r="I78" s="50">
        <f>IF($C$9=3,$G$14,0)</f>
        <v>0</v>
      </c>
      <c r="J78" s="50">
        <f>IF($C$9=4,$G$14,0)</f>
        <v>0</v>
      </c>
      <c r="K78" s="50">
        <f>IF($C$9=5,$G$14,0)</f>
        <v>0</v>
      </c>
      <c r="L78" s="50">
        <f>IF($C$9=6,$G$14,0)</f>
        <v>0</v>
      </c>
      <c r="M78" s="50">
        <f>IF($C$9=7,$G$14,0)</f>
        <v>0</v>
      </c>
      <c r="N78" s="50">
        <f>IF($C$9=8,$G$14,0)</f>
        <v>0</v>
      </c>
      <c r="O78" s="50">
        <f>IF($C$9=9,$G$14,0)</f>
        <v>0</v>
      </c>
      <c r="P78" s="50">
        <f>IF($C$9=10,$G$14,0)</f>
        <v>0</v>
      </c>
      <c r="Q78" s="50">
        <f>IF($C$9=11,$G$14,0)</f>
        <v>0</v>
      </c>
      <c r="R78" s="50">
        <f>IF($C$9=12,$G$14,0)</f>
        <v>0</v>
      </c>
      <c r="S78" s="33"/>
    </row>
    <row r="79" spans="2:19" x14ac:dyDescent="0.25">
      <c r="B79" s="38">
        <v>44378</v>
      </c>
      <c r="C79" s="33"/>
      <c r="D79" s="33"/>
      <c r="E79" s="33"/>
      <c r="F79" s="33"/>
      <c r="G79" s="33"/>
      <c r="H79" s="33"/>
      <c r="I79" s="50">
        <f>IF($C$9=2,$H$14,0)</f>
        <v>0</v>
      </c>
      <c r="J79" s="50">
        <f>IF($C$9=3,$H$14,0)</f>
        <v>0</v>
      </c>
      <c r="K79" s="50">
        <f>IF($C$9=4,$H$14,0)</f>
        <v>0</v>
      </c>
      <c r="L79" s="50">
        <f>IF($C$9=5,$H$14,0)</f>
        <v>0</v>
      </c>
      <c r="M79" s="50">
        <f>IF($C$9=6,$H$14,0)</f>
        <v>0</v>
      </c>
      <c r="N79" s="50">
        <f>IF($C$9=7,$H$14,0)</f>
        <v>0</v>
      </c>
      <c r="O79" s="50">
        <f>IF($C$9=8,$H$14,0)</f>
        <v>0</v>
      </c>
      <c r="P79" s="50">
        <f>IF($C$9=9,$H$14,0)</f>
        <v>0</v>
      </c>
      <c r="Q79" s="50">
        <f>IF($C$9=10,$H$14,0)</f>
        <v>0</v>
      </c>
      <c r="R79" s="50">
        <f>IF($C$9=11,$H$14,0)</f>
        <v>0</v>
      </c>
      <c r="S79" s="50">
        <f>IF($C$9=12,$H$14,0)</f>
        <v>0</v>
      </c>
    </row>
    <row r="80" spans="2:19" ht="15.75" thickBot="1" x14ac:dyDescent="0.3">
      <c r="B80" s="47" t="s">
        <v>20</v>
      </c>
      <c r="C80" s="51"/>
      <c r="D80" s="48">
        <f>SUM(D74:D79)</f>
        <v>0</v>
      </c>
      <c r="E80" s="48">
        <f t="shared" ref="E80:S80" si="32">SUM(E74:E79)</f>
        <v>0</v>
      </c>
      <c r="F80" s="48">
        <f t="shared" si="32"/>
        <v>0</v>
      </c>
      <c r="G80" s="48">
        <f t="shared" si="32"/>
        <v>0</v>
      </c>
      <c r="H80" s="48">
        <f t="shared" si="32"/>
        <v>0</v>
      </c>
      <c r="I80" s="48">
        <f t="shared" si="32"/>
        <v>0</v>
      </c>
      <c r="J80" s="48">
        <f t="shared" si="32"/>
        <v>0</v>
      </c>
      <c r="K80" s="48">
        <f t="shared" si="32"/>
        <v>0</v>
      </c>
      <c r="L80" s="48">
        <f t="shared" si="32"/>
        <v>0</v>
      </c>
      <c r="M80" s="48">
        <f t="shared" si="32"/>
        <v>0</v>
      </c>
      <c r="N80" s="48">
        <f t="shared" si="32"/>
        <v>0</v>
      </c>
      <c r="O80" s="48">
        <f t="shared" si="32"/>
        <v>0</v>
      </c>
      <c r="P80" s="48">
        <f t="shared" si="32"/>
        <v>0</v>
      </c>
      <c r="Q80" s="48">
        <f t="shared" si="32"/>
        <v>0</v>
      </c>
      <c r="R80" s="48">
        <f t="shared" si="32"/>
        <v>0</v>
      </c>
      <c r="S80" s="48">
        <f t="shared" si="32"/>
        <v>0</v>
      </c>
    </row>
    <row r="81" spans="2:19" ht="15.75" thickTop="1" x14ac:dyDescent="0.25"/>
    <row r="82" spans="2:19" x14ac:dyDescent="0.25">
      <c r="B82" s="46" t="s">
        <v>26</v>
      </c>
      <c r="C82" s="41" t="s">
        <v>3</v>
      </c>
      <c r="D82" s="41"/>
      <c r="E82" s="41"/>
      <c r="F82" s="41"/>
      <c r="G82" s="41"/>
      <c r="H82" s="41"/>
      <c r="I82" s="41"/>
      <c r="J82" s="41"/>
      <c r="K82" s="41"/>
      <c r="L82" s="41"/>
      <c r="M82" s="41"/>
      <c r="N82" s="41"/>
      <c r="O82" s="41"/>
      <c r="P82" s="41"/>
      <c r="Q82" s="41"/>
      <c r="R82" s="41"/>
      <c r="S82" s="41"/>
    </row>
    <row r="83" spans="2:19" x14ac:dyDescent="0.25">
      <c r="B83" s="46"/>
      <c r="C83" s="38">
        <v>44228</v>
      </c>
      <c r="D83" s="38">
        <v>44256</v>
      </c>
      <c r="E83" s="38">
        <v>44287</v>
      </c>
      <c r="F83" s="38">
        <v>44317</v>
      </c>
      <c r="G83" s="38">
        <v>44348</v>
      </c>
      <c r="H83" s="38">
        <v>44378</v>
      </c>
      <c r="I83" s="38">
        <v>44409</v>
      </c>
      <c r="J83" s="38">
        <v>44440</v>
      </c>
      <c r="K83" s="38">
        <v>44470</v>
      </c>
      <c r="L83" s="38">
        <v>44501</v>
      </c>
      <c r="M83" s="38">
        <v>44531</v>
      </c>
      <c r="N83" s="38">
        <v>44562</v>
      </c>
      <c r="O83" s="38">
        <v>44593</v>
      </c>
      <c r="P83" s="38">
        <v>44621</v>
      </c>
      <c r="Q83" s="38">
        <v>44652</v>
      </c>
      <c r="R83" s="38">
        <v>44682</v>
      </c>
      <c r="S83" s="38">
        <v>44713</v>
      </c>
    </row>
    <row r="84" spans="2:19" x14ac:dyDescent="0.25">
      <c r="B84" s="38">
        <v>44228</v>
      </c>
      <c r="C84" s="33"/>
      <c r="D84" s="50">
        <f>IF($C$9=2,$C$15,0)</f>
        <v>0</v>
      </c>
      <c r="E84" s="50">
        <f>IF($C$9=3,$C$15,0)</f>
        <v>0</v>
      </c>
      <c r="F84" s="50">
        <f>IF($C$9=4,$C$15,0)</f>
        <v>0</v>
      </c>
      <c r="G84" s="50">
        <f>IF($C$9=5,$C$15,0)</f>
        <v>0</v>
      </c>
      <c r="H84" s="50">
        <f>IF($C$9=6,$C$15,0)</f>
        <v>0</v>
      </c>
      <c r="I84" s="50">
        <f>IF($C$9=7,$C$15,0)</f>
        <v>0</v>
      </c>
      <c r="J84" s="50">
        <f>IF($C$9=8,$C$15,0)</f>
        <v>0</v>
      </c>
      <c r="K84" s="50">
        <f>IF($C$9=9,$C$15,0)</f>
        <v>0</v>
      </c>
      <c r="L84" s="50">
        <f>IF($C$9=10,$C$15,0)</f>
        <v>0</v>
      </c>
      <c r="M84" s="50">
        <f>IF($C$9=11,$C$15,0)</f>
        <v>0</v>
      </c>
      <c r="N84" s="50">
        <f>IF($C$9=12,$C$15,0)</f>
        <v>0</v>
      </c>
      <c r="O84" s="33"/>
      <c r="P84" s="33"/>
      <c r="Q84" s="33"/>
      <c r="R84" s="33"/>
      <c r="S84" s="33"/>
    </row>
    <row r="85" spans="2:19" x14ac:dyDescent="0.25">
      <c r="B85" s="38">
        <v>44256</v>
      </c>
      <c r="C85" s="33"/>
      <c r="D85" s="33"/>
      <c r="E85" s="50">
        <f>IF($C$9=2,$D$15,0)</f>
        <v>0</v>
      </c>
      <c r="F85" s="50">
        <f>IF($C$9=3,$D$15,0)</f>
        <v>0</v>
      </c>
      <c r="G85" s="50">
        <f>IF($C$9=4,$D$15,0)</f>
        <v>0</v>
      </c>
      <c r="H85" s="50">
        <f>IF($C$9=5,$D$15,0)</f>
        <v>0</v>
      </c>
      <c r="I85" s="50">
        <f>IF($C$9=6,$D$15,0)</f>
        <v>0</v>
      </c>
      <c r="J85" s="50">
        <f>IF($C$9=7,$D$15,0)</f>
        <v>0</v>
      </c>
      <c r="K85" s="50">
        <f>IF($C$9=8,$D$15,0)</f>
        <v>0</v>
      </c>
      <c r="L85" s="50">
        <f>IF($C$9=9,$D$15,0)</f>
        <v>0</v>
      </c>
      <c r="M85" s="50">
        <f>IF($C$9=10,$D$15,0)</f>
        <v>0</v>
      </c>
      <c r="N85" s="50">
        <f>IF($C$9=11,$D$15,0)</f>
        <v>0</v>
      </c>
      <c r="O85" s="50">
        <f>IF($C$9=12,$D$15,0)</f>
        <v>0</v>
      </c>
      <c r="P85" s="33"/>
      <c r="Q85" s="33"/>
      <c r="R85" s="33"/>
      <c r="S85" s="33"/>
    </row>
    <row r="86" spans="2:19" x14ac:dyDescent="0.25">
      <c r="B86" s="38">
        <v>44287</v>
      </c>
      <c r="C86" s="33"/>
      <c r="D86" s="33"/>
      <c r="E86" s="33"/>
      <c r="F86" s="50">
        <f>IF($C$9=2,$E$15,0)</f>
        <v>0</v>
      </c>
      <c r="G86" s="50">
        <f>IF($C$9=3,$E$15,0)</f>
        <v>0</v>
      </c>
      <c r="H86" s="50">
        <f>IF($C$9=4,$E$15,0)</f>
        <v>0</v>
      </c>
      <c r="I86" s="50">
        <f>IF($C$9=5,$E$15,0)</f>
        <v>0</v>
      </c>
      <c r="J86" s="50">
        <f>IF($C$9=6,$E$15,0)</f>
        <v>0</v>
      </c>
      <c r="K86" s="50">
        <f>IF($C$9=7,$E$15,0)</f>
        <v>0</v>
      </c>
      <c r="L86" s="50">
        <f>IF($C$9=8,$E$15,0)</f>
        <v>0</v>
      </c>
      <c r="M86" s="50">
        <f>IF($C$9=9,$E$15,0)</f>
        <v>0</v>
      </c>
      <c r="N86" s="50">
        <f>IF($C$9=10,$E$15,0)</f>
        <v>0</v>
      </c>
      <c r="O86" s="50">
        <f>IF($C$9=11,$E$15,0)</f>
        <v>0</v>
      </c>
      <c r="P86" s="50">
        <f>IF($C$9=12,$E$15,0)</f>
        <v>0</v>
      </c>
      <c r="Q86" s="33"/>
      <c r="R86" s="33"/>
      <c r="S86" s="33"/>
    </row>
    <row r="87" spans="2:19" x14ac:dyDescent="0.25">
      <c r="B87" s="38">
        <v>44317</v>
      </c>
      <c r="C87" s="33"/>
      <c r="D87" s="33"/>
      <c r="E87" s="33"/>
      <c r="F87" s="33"/>
      <c r="G87" s="50">
        <f>IF($C$9=2,$F$15,0)</f>
        <v>0</v>
      </c>
      <c r="H87" s="50">
        <f>IF($C$9=3,$F$15,0)</f>
        <v>0</v>
      </c>
      <c r="I87" s="50">
        <f>IF($C$9=4,$F$15,0)</f>
        <v>0</v>
      </c>
      <c r="J87" s="50">
        <f>IF($C$9=5,$F$15,0)</f>
        <v>0</v>
      </c>
      <c r="K87" s="50">
        <f>IF($C$9=6,$F$15,0)</f>
        <v>0</v>
      </c>
      <c r="L87" s="50">
        <f>IF($C$9=7,$F$15,0)</f>
        <v>0</v>
      </c>
      <c r="M87" s="50">
        <f>IF($C$9=8,$F$15,0)</f>
        <v>0</v>
      </c>
      <c r="N87" s="50">
        <f>IF($C$9=9,$F$15,0)</f>
        <v>0</v>
      </c>
      <c r="O87" s="50">
        <f>IF($C$9=10,$F$15,0)</f>
        <v>0</v>
      </c>
      <c r="P87" s="50">
        <f>IF($C$9=11,$F$15,0)</f>
        <v>0</v>
      </c>
      <c r="Q87" s="50">
        <f>IF($C$9=12,$F$15,0)</f>
        <v>0</v>
      </c>
      <c r="R87" s="33"/>
      <c r="S87" s="33"/>
    </row>
    <row r="88" spans="2:19" x14ac:dyDescent="0.25">
      <c r="B88" s="38">
        <v>44348</v>
      </c>
      <c r="C88" s="33"/>
      <c r="D88" s="33"/>
      <c r="E88" s="33"/>
      <c r="F88" s="33"/>
      <c r="G88" s="33"/>
      <c r="H88" s="50">
        <f>IF($C$9=2,$G$15,0)</f>
        <v>0</v>
      </c>
      <c r="I88" s="50">
        <f>IF($C$9=3,$G$15,0)</f>
        <v>0</v>
      </c>
      <c r="J88" s="50">
        <f>IF($C$9=4,$G$15,0)</f>
        <v>0</v>
      </c>
      <c r="K88" s="50">
        <f>IF($C$9=5,$G$15,0)</f>
        <v>0</v>
      </c>
      <c r="L88" s="50">
        <f>IF($C$9=6,$G$15,0)</f>
        <v>0</v>
      </c>
      <c r="M88" s="50">
        <f>IF($C$9=7,$G$15,0)</f>
        <v>0</v>
      </c>
      <c r="N88" s="50">
        <f>IF($C$9=8,$G$15,0)</f>
        <v>0</v>
      </c>
      <c r="O88" s="50">
        <f>IF($C$9=9,$G$15,0)</f>
        <v>0</v>
      </c>
      <c r="P88" s="50">
        <f>IF($C$9=10,$G$15,0)</f>
        <v>0</v>
      </c>
      <c r="Q88" s="50">
        <f>IF($C$9=11,$G$15,0)</f>
        <v>0</v>
      </c>
      <c r="R88" s="50">
        <f>IF($C$9=12,$G$15,0)</f>
        <v>0</v>
      </c>
      <c r="S88" s="33"/>
    </row>
    <row r="89" spans="2:19" x14ac:dyDescent="0.25">
      <c r="B89" s="38">
        <v>44378</v>
      </c>
      <c r="C89" s="33"/>
      <c r="D89" s="33"/>
      <c r="E89" s="33"/>
      <c r="F89" s="33"/>
      <c r="G89" s="33"/>
      <c r="H89" s="33"/>
      <c r="I89" s="50">
        <f>IF($C$9=2,$H$15,0)</f>
        <v>0</v>
      </c>
      <c r="J89" s="50">
        <f>IF($C$9=3,$H$15,0)</f>
        <v>0</v>
      </c>
      <c r="K89" s="50">
        <f>IF($C$9=4,$H$15,0)</f>
        <v>0</v>
      </c>
      <c r="L89" s="50">
        <f>IF($C$9=5,$H$15,0)</f>
        <v>0</v>
      </c>
      <c r="M89" s="50">
        <f>IF($C$9=6,$H$15,0)</f>
        <v>0</v>
      </c>
      <c r="N89" s="50">
        <f>IF($C$9=7,$H$15,0)</f>
        <v>0</v>
      </c>
      <c r="O89" s="50">
        <f>IF($C$9=8,$H$15,0)</f>
        <v>0</v>
      </c>
      <c r="P89" s="50">
        <f>IF($C$9=9,$H$15,0)</f>
        <v>0</v>
      </c>
      <c r="Q89" s="50">
        <f>IF($C$9=10,$H$15,0)</f>
        <v>0</v>
      </c>
      <c r="R89" s="50">
        <f>IF($C$9=11,$H$15,0)</f>
        <v>0</v>
      </c>
      <c r="S89" s="50">
        <f>IF($C$9=12,$H$15,0)</f>
        <v>0</v>
      </c>
    </row>
    <row r="90" spans="2:19" ht="15.75" thickBot="1" x14ac:dyDescent="0.3">
      <c r="B90" s="47" t="s">
        <v>20</v>
      </c>
      <c r="C90" s="51"/>
      <c r="D90" s="48">
        <f>SUM(D84:D89)</f>
        <v>0</v>
      </c>
      <c r="E90" s="48">
        <f t="shared" ref="E90" si="33">SUM(E84:E89)</f>
        <v>0</v>
      </c>
      <c r="F90" s="48">
        <f t="shared" ref="F90" si="34">SUM(F84:F89)</f>
        <v>0</v>
      </c>
      <c r="G90" s="48">
        <f t="shared" ref="G90" si="35">SUM(G84:G89)</f>
        <v>0</v>
      </c>
      <c r="H90" s="48">
        <f t="shared" ref="H90" si="36">SUM(H84:H89)</f>
        <v>0</v>
      </c>
      <c r="I90" s="48">
        <f t="shared" ref="I90" si="37">SUM(I84:I89)</f>
        <v>0</v>
      </c>
      <c r="J90" s="48">
        <f t="shared" ref="J90" si="38">SUM(J84:J89)</f>
        <v>0</v>
      </c>
      <c r="K90" s="48">
        <f t="shared" ref="K90" si="39">SUM(K84:K89)</f>
        <v>0</v>
      </c>
      <c r="L90" s="48">
        <f t="shared" ref="L90" si="40">SUM(L84:L89)</f>
        <v>0</v>
      </c>
      <c r="M90" s="48">
        <f t="shared" ref="M90" si="41">SUM(M84:M89)</f>
        <v>0</v>
      </c>
      <c r="N90" s="48">
        <f t="shared" ref="N90" si="42">SUM(N84:N89)</f>
        <v>0</v>
      </c>
      <c r="O90" s="48">
        <f t="shared" ref="O90" si="43">SUM(O84:O89)</f>
        <v>0</v>
      </c>
      <c r="P90" s="48">
        <f t="shared" ref="P90" si="44">SUM(P84:P89)</f>
        <v>0</v>
      </c>
      <c r="Q90" s="48">
        <f t="shared" ref="Q90" si="45">SUM(Q84:Q89)</f>
        <v>0</v>
      </c>
      <c r="R90" s="48">
        <f t="shared" ref="R90" si="46">SUM(R84:R89)</f>
        <v>0</v>
      </c>
      <c r="S90" s="48">
        <f t="shared" ref="S90" si="47">SUM(S84:S89)</f>
        <v>0</v>
      </c>
    </row>
    <row r="91" spans="2:19" ht="15.75" thickTop="1" x14ac:dyDescent="0.25"/>
    <row r="92" spans="2:19" x14ac:dyDescent="0.25">
      <c r="B92" s="46" t="s">
        <v>26</v>
      </c>
      <c r="C92" s="41" t="s">
        <v>10</v>
      </c>
      <c r="D92" s="41"/>
      <c r="E92" s="41"/>
      <c r="F92" s="41"/>
      <c r="G92" s="41"/>
      <c r="H92" s="41"/>
      <c r="I92" s="41"/>
      <c r="J92" s="41"/>
      <c r="K92" s="41"/>
      <c r="L92" s="41"/>
      <c r="M92" s="41"/>
      <c r="N92" s="41"/>
      <c r="O92" s="41"/>
      <c r="P92" s="41"/>
      <c r="Q92" s="41"/>
      <c r="R92" s="41"/>
      <c r="S92" s="41"/>
    </row>
    <row r="93" spans="2:19" x14ac:dyDescent="0.25">
      <c r="B93" s="46"/>
      <c r="C93" s="38">
        <v>44228</v>
      </c>
      <c r="D93" s="38">
        <v>44256</v>
      </c>
      <c r="E93" s="38">
        <v>44287</v>
      </c>
      <c r="F93" s="38">
        <v>44317</v>
      </c>
      <c r="G93" s="38">
        <v>44348</v>
      </c>
      <c r="H93" s="38">
        <v>44378</v>
      </c>
      <c r="I93" s="38">
        <v>44409</v>
      </c>
      <c r="J93" s="38">
        <v>44440</v>
      </c>
      <c r="K93" s="38">
        <v>44470</v>
      </c>
      <c r="L93" s="38">
        <v>44501</v>
      </c>
      <c r="M93" s="38">
        <v>44531</v>
      </c>
      <c r="N93" s="38">
        <v>44562</v>
      </c>
      <c r="O93" s="38">
        <v>44593</v>
      </c>
      <c r="P93" s="38">
        <v>44621</v>
      </c>
      <c r="Q93" s="38">
        <v>44652</v>
      </c>
      <c r="R93" s="38">
        <v>44682</v>
      </c>
      <c r="S93" s="38">
        <v>44713</v>
      </c>
    </row>
    <row r="94" spans="2:19" x14ac:dyDescent="0.25">
      <c r="B94" s="38">
        <v>44228</v>
      </c>
      <c r="C94" s="33"/>
      <c r="D94" s="22">
        <f>D63*$N$13</f>
        <v>0</v>
      </c>
      <c r="E94" s="22">
        <f>E63*$N$13</f>
        <v>0</v>
      </c>
      <c r="F94" s="22">
        <f>F63*$N$13</f>
        <v>9000</v>
      </c>
      <c r="G94" s="22">
        <f>G63*$N$13</f>
        <v>0</v>
      </c>
      <c r="H94" s="22">
        <f>H63*$N$13</f>
        <v>0</v>
      </c>
      <c r="I94" s="22">
        <f>I63*$N$13</f>
        <v>0</v>
      </c>
      <c r="J94" s="22">
        <f>J63*$N$13</f>
        <v>0</v>
      </c>
      <c r="K94" s="22">
        <f>K63*$N$13</f>
        <v>0</v>
      </c>
      <c r="L94" s="22">
        <f>L63*$N$13</f>
        <v>0</v>
      </c>
      <c r="M94" s="22">
        <f>M63*$N$13</f>
        <v>0</v>
      </c>
      <c r="N94" s="22">
        <f>N63*$N$13</f>
        <v>0</v>
      </c>
      <c r="O94" s="33"/>
      <c r="P94" s="33"/>
      <c r="Q94" s="33"/>
      <c r="R94" s="33"/>
      <c r="S94" s="33"/>
    </row>
    <row r="95" spans="2:19" x14ac:dyDescent="0.25">
      <c r="B95" s="38">
        <v>44256</v>
      </c>
      <c r="C95" s="33"/>
      <c r="D95" s="33"/>
      <c r="E95" s="22">
        <f>E64*$N$13</f>
        <v>0</v>
      </c>
      <c r="F95" s="22">
        <f>F64*$N$13</f>
        <v>0</v>
      </c>
      <c r="G95" s="22">
        <f>G64*$N$13</f>
        <v>9000</v>
      </c>
      <c r="H95" s="22">
        <f>H64*$N$13</f>
        <v>0</v>
      </c>
      <c r="I95" s="22">
        <f>I64*$N$13</f>
        <v>0</v>
      </c>
      <c r="J95" s="22">
        <f>J64*$N$13</f>
        <v>0</v>
      </c>
      <c r="K95" s="22">
        <f>K64*$N$13</f>
        <v>0</v>
      </c>
      <c r="L95" s="22">
        <f>L64*$N$13</f>
        <v>0</v>
      </c>
      <c r="M95" s="22">
        <f>M64*$N$13</f>
        <v>0</v>
      </c>
      <c r="N95" s="22">
        <f>N64*$N$13</f>
        <v>0</v>
      </c>
      <c r="O95" s="22">
        <f>O64*$N$13</f>
        <v>0</v>
      </c>
      <c r="P95" s="33"/>
      <c r="Q95" s="33"/>
      <c r="R95" s="33"/>
      <c r="S95" s="33"/>
    </row>
    <row r="96" spans="2:19" x14ac:dyDescent="0.25">
      <c r="B96" s="38">
        <v>44287</v>
      </c>
      <c r="C96" s="33"/>
      <c r="D96" s="33"/>
      <c r="E96" s="33"/>
      <c r="F96" s="22">
        <f>F65*$N$13</f>
        <v>0</v>
      </c>
      <c r="G96" s="22">
        <f>G65*$N$13</f>
        <v>0</v>
      </c>
      <c r="H96" s="22">
        <f>H65*$N$13</f>
        <v>9000</v>
      </c>
      <c r="I96" s="22">
        <f>I65*$N$13</f>
        <v>0</v>
      </c>
      <c r="J96" s="22">
        <f>J65*$N$13</f>
        <v>0</v>
      </c>
      <c r="K96" s="22">
        <f>K65*$N$13</f>
        <v>0</v>
      </c>
      <c r="L96" s="22">
        <f>L65*$N$13</f>
        <v>0</v>
      </c>
      <c r="M96" s="22">
        <f>M65*$N$13</f>
        <v>0</v>
      </c>
      <c r="N96" s="22">
        <f>N65*$N$13</f>
        <v>0</v>
      </c>
      <c r="O96" s="22">
        <f>O65*$N$13</f>
        <v>0</v>
      </c>
      <c r="P96" s="22">
        <f>P65*$N$13</f>
        <v>0</v>
      </c>
      <c r="Q96" s="33"/>
      <c r="R96" s="33"/>
      <c r="S96" s="33"/>
    </row>
    <row r="97" spans="2:19" x14ac:dyDescent="0.25">
      <c r="B97" s="38">
        <v>44317</v>
      </c>
      <c r="C97" s="33"/>
      <c r="D97" s="33"/>
      <c r="E97" s="33"/>
      <c r="F97" s="33"/>
      <c r="G97" s="22">
        <f>G66*$N$13</f>
        <v>0</v>
      </c>
      <c r="H97" s="22">
        <f>H66*$N$13</f>
        <v>0</v>
      </c>
      <c r="I97" s="22">
        <f>I66*$N$13</f>
        <v>9000</v>
      </c>
      <c r="J97" s="22">
        <f>J66*$N$13</f>
        <v>0</v>
      </c>
      <c r="K97" s="22">
        <f>K66*$N$13</f>
        <v>0</v>
      </c>
      <c r="L97" s="22">
        <f>L66*$N$13</f>
        <v>0</v>
      </c>
      <c r="M97" s="22">
        <f>M66*$N$13</f>
        <v>0</v>
      </c>
      <c r="N97" s="22">
        <f>N66*$N$13</f>
        <v>0</v>
      </c>
      <c r="O97" s="22">
        <f>O66*$N$13</f>
        <v>0</v>
      </c>
      <c r="P97" s="22">
        <f>P66*$N$13</f>
        <v>0</v>
      </c>
      <c r="Q97" s="22">
        <f>Q66*$N$13</f>
        <v>0</v>
      </c>
      <c r="R97" s="33"/>
      <c r="S97" s="33"/>
    </row>
    <row r="98" spans="2:19" x14ac:dyDescent="0.25">
      <c r="B98" s="38">
        <v>44348</v>
      </c>
      <c r="C98" s="33"/>
      <c r="D98" s="33"/>
      <c r="E98" s="33"/>
      <c r="F98" s="33"/>
      <c r="G98" s="33"/>
      <c r="H98" s="22">
        <f>H67*$N$13</f>
        <v>0</v>
      </c>
      <c r="I98" s="22">
        <f>I67*$N$13</f>
        <v>0</v>
      </c>
      <c r="J98" s="22">
        <f>J67*$N$13</f>
        <v>9000</v>
      </c>
      <c r="K98" s="22">
        <f>K67*$N$13</f>
        <v>0</v>
      </c>
      <c r="L98" s="22">
        <f>L67*$N$13</f>
        <v>0</v>
      </c>
      <c r="M98" s="22">
        <f>M67*$N$13</f>
        <v>0</v>
      </c>
      <c r="N98" s="22">
        <f>N67*$N$13</f>
        <v>0</v>
      </c>
      <c r="O98" s="22">
        <f>O67*$N$13</f>
        <v>0</v>
      </c>
      <c r="P98" s="22">
        <f>P67*$N$13</f>
        <v>0</v>
      </c>
      <c r="Q98" s="22">
        <f>Q67*$N$13</f>
        <v>0</v>
      </c>
      <c r="R98" s="22">
        <f>R67*$N$13</f>
        <v>0</v>
      </c>
      <c r="S98" s="33"/>
    </row>
    <row r="99" spans="2:19" x14ac:dyDescent="0.25">
      <c r="B99" s="38">
        <v>44378</v>
      </c>
      <c r="C99" s="33"/>
      <c r="D99" s="33"/>
      <c r="E99" s="33"/>
      <c r="F99" s="33"/>
      <c r="G99" s="33"/>
      <c r="H99" s="33"/>
      <c r="I99" s="22">
        <f>I68*$N$13</f>
        <v>0</v>
      </c>
      <c r="J99" s="22">
        <f>J68*$N$13</f>
        <v>0</v>
      </c>
      <c r="K99" s="22">
        <f>K68*$N$13</f>
        <v>9000</v>
      </c>
      <c r="L99" s="22">
        <f>L68*$N$13</f>
        <v>0</v>
      </c>
      <c r="M99" s="22">
        <f>M68*$N$13</f>
        <v>0</v>
      </c>
      <c r="N99" s="22">
        <f>N68*$N$13</f>
        <v>0</v>
      </c>
      <c r="O99" s="22">
        <f>O68*$N$13</f>
        <v>0</v>
      </c>
      <c r="P99" s="22">
        <f>P68*$N$13</f>
        <v>0</v>
      </c>
      <c r="Q99" s="22">
        <f>Q68*$N$13</f>
        <v>0</v>
      </c>
      <c r="R99" s="22">
        <f>R68*$N$13</f>
        <v>0</v>
      </c>
      <c r="S99" s="22">
        <f>S68*$N$13</f>
        <v>0</v>
      </c>
    </row>
    <row r="100" spans="2:19" ht="15.75" thickBot="1" x14ac:dyDescent="0.3">
      <c r="B100" s="36" t="s">
        <v>20</v>
      </c>
      <c r="C100" s="52"/>
      <c r="D100" s="36">
        <f>SUM(D94:D99)</f>
        <v>0</v>
      </c>
      <c r="E100" s="36">
        <f t="shared" ref="E100" si="48">SUM(E94:E99)</f>
        <v>0</v>
      </c>
      <c r="F100" s="36">
        <f t="shared" ref="F100" si="49">SUM(F94:F99)</f>
        <v>9000</v>
      </c>
      <c r="G100" s="36">
        <f>SUM(G94:G99)</f>
        <v>9000</v>
      </c>
      <c r="H100" s="36">
        <f t="shared" ref="H100" si="50">SUM(H94:H99)</f>
        <v>9000</v>
      </c>
      <c r="I100" s="36">
        <f t="shared" ref="I100" si="51">SUM(I94:I99)</f>
        <v>9000</v>
      </c>
      <c r="J100" s="36">
        <f t="shared" ref="J100" si="52">SUM(J94:J99)</f>
        <v>9000</v>
      </c>
      <c r="K100" s="36">
        <f t="shared" ref="K100" si="53">SUM(K94:K99)</f>
        <v>9000</v>
      </c>
      <c r="L100" s="36">
        <f t="shared" ref="L100" si="54">SUM(L94:L99)</f>
        <v>0</v>
      </c>
      <c r="M100" s="36">
        <f t="shared" ref="M100" si="55">SUM(M94:M99)</f>
        <v>0</v>
      </c>
      <c r="N100" s="36">
        <f t="shared" ref="N100" si="56">SUM(N94:N99)</f>
        <v>0</v>
      </c>
      <c r="O100" s="36">
        <f t="shared" ref="O100" si="57">SUM(O94:O99)</f>
        <v>0</v>
      </c>
      <c r="P100" s="36">
        <f t="shared" ref="P100" si="58">SUM(P94:P99)</f>
        <v>0</v>
      </c>
      <c r="Q100" s="36">
        <f t="shared" ref="Q100" si="59">SUM(Q94:Q99)</f>
        <v>0</v>
      </c>
      <c r="R100" s="36">
        <f t="shared" ref="R100" si="60">SUM(R94:R99)</f>
        <v>0</v>
      </c>
      <c r="S100" s="36">
        <f t="shared" ref="S100" si="61">SUM(S94:S99)</f>
        <v>0</v>
      </c>
    </row>
    <row r="101" spans="2:19" ht="15.75" thickTop="1" x14ac:dyDescent="0.25">
      <c r="B101" s="39"/>
      <c r="I101" s="28"/>
      <c r="J101" s="28"/>
      <c r="K101" s="28"/>
      <c r="L101" s="28"/>
      <c r="M101" s="28"/>
      <c r="N101" s="28"/>
      <c r="O101" s="28"/>
      <c r="P101" s="28"/>
      <c r="Q101" s="28"/>
      <c r="R101" s="28"/>
      <c r="S101" s="28"/>
    </row>
    <row r="103" spans="2:19" x14ac:dyDescent="0.25">
      <c r="B103" s="46" t="s">
        <v>26</v>
      </c>
      <c r="C103" s="41" t="s">
        <v>11</v>
      </c>
      <c r="D103" s="41"/>
      <c r="E103" s="41"/>
      <c r="F103" s="41"/>
      <c r="G103" s="41"/>
      <c r="H103" s="41"/>
      <c r="I103" s="41"/>
      <c r="J103" s="41"/>
      <c r="K103" s="41"/>
      <c r="L103" s="41"/>
      <c r="M103" s="41"/>
      <c r="N103" s="41"/>
      <c r="O103" s="41"/>
      <c r="P103" s="41"/>
      <c r="Q103" s="41"/>
      <c r="R103" s="41"/>
      <c r="S103" s="41"/>
    </row>
    <row r="104" spans="2:19" x14ac:dyDescent="0.25">
      <c r="B104" s="46"/>
      <c r="C104" s="38">
        <v>44228</v>
      </c>
      <c r="D104" s="38">
        <v>44256</v>
      </c>
      <c r="E104" s="38">
        <v>44287</v>
      </c>
      <c r="F104" s="38">
        <v>44317</v>
      </c>
      <c r="G104" s="38">
        <v>44348</v>
      </c>
      <c r="H104" s="38">
        <v>44378</v>
      </c>
      <c r="I104" s="38">
        <v>44409</v>
      </c>
      <c r="J104" s="38">
        <v>44440</v>
      </c>
      <c r="K104" s="38">
        <v>44470</v>
      </c>
      <c r="L104" s="38">
        <v>44501</v>
      </c>
      <c r="M104" s="38">
        <v>44531</v>
      </c>
      <c r="N104" s="38">
        <v>44562</v>
      </c>
      <c r="O104" s="38">
        <v>44593</v>
      </c>
      <c r="P104" s="38">
        <v>44621</v>
      </c>
      <c r="Q104" s="38">
        <v>44652</v>
      </c>
      <c r="R104" s="38">
        <v>44682</v>
      </c>
      <c r="S104" s="38">
        <v>44713</v>
      </c>
    </row>
    <row r="105" spans="2:19" x14ac:dyDescent="0.25">
      <c r="B105" s="38">
        <v>44228</v>
      </c>
      <c r="C105" s="33"/>
      <c r="D105" s="22">
        <f>D74*$N$14</f>
        <v>0</v>
      </c>
      <c r="E105" s="22">
        <f>E74*$N$14</f>
        <v>0</v>
      </c>
      <c r="F105" s="22">
        <f>F74*$N$14</f>
        <v>0</v>
      </c>
      <c r="G105" s="22">
        <f>G74*$N$14</f>
        <v>0</v>
      </c>
      <c r="H105" s="22">
        <f>H74*$N$14</f>
        <v>0</v>
      </c>
      <c r="I105" s="22">
        <f>I74*$N$14</f>
        <v>0</v>
      </c>
      <c r="J105" s="22">
        <f>J74*$N$14</f>
        <v>0</v>
      </c>
      <c r="K105" s="22">
        <f>K74*$N$14</f>
        <v>0</v>
      </c>
      <c r="L105" s="22">
        <f>L74*$N$14</f>
        <v>0</v>
      </c>
      <c r="M105" s="22">
        <f>M74*$N$14</f>
        <v>0</v>
      </c>
      <c r="N105" s="22">
        <f>N74*$N$14</f>
        <v>0</v>
      </c>
      <c r="O105" s="33"/>
      <c r="P105" s="33"/>
      <c r="Q105" s="33"/>
      <c r="R105" s="33"/>
      <c r="S105" s="33"/>
    </row>
    <row r="106" spans="2:19" x14ac:dyDescent="0.25">
      <c r="B106" s="38">
        <v>44256</v>
      </c>
      <c r="C106" s="33"/>
      <c r="D106" s="33"/>
      <c r="E106" s="22">
        <f>E75*$N$14</f>
        <v>0</v>
      </c>
      <c r="F106" s="22">
        <f>F75*$N$14</f>
        <v>0</v>
      </c>
      <c r="G106" s="22">
        <f>G75*$N$14</f>
        <v>0</v>
      </c>
      <c r="H106" s="22">
        <f>H75*$N$14</f>
        <v>0</v>
      </c>
      <c r="I106" s="22">
        <f>I75*$N$14</f>
        <v>0</v>
      </c>
      <c r="J106" s="22">
        <f>J75*$N$14</f>
        <v>0</v>
      </c>
      <c r="K106" s="22">
        <f>K75*$N$14</f>
        <v>0</v>
      </c>
      <c r="L106" s="22">
        <f>L75*$N$14</f>
        <v>0</v>
      </c>
      <c r="M106" s="22">
        <f>M75*$N$14</f>
        <v>0</v>
      </c>
      <c r="N106" s="22">
        <f>N75*$N$14</f>
        <v>0</v>
      </c>
      <c r="O106" s="22">
        <f>O75*$N$14</f>
        <v>0</v>
      </c>
      <c r="P106" s="33"/>
      <c r="Q106" s="33"/>
      <c r="R106" s="33"/>
      <c r="S106" s="33"/>
    </row>
    <row r="107" spans="2:19" x14ac:dyDescent="0.25">
      <c r="B107" s="38">
        <v>44287</v>
      </c>
      <c r="C107" s="33"/>
      <c r="D107" s="33"/>
      <c r="E107" s="33"/>
      <c r="F107" s="22">
        <f>F76*$N$14</f>
        <v>0</v>
      </c>
      <c r="G107" s="22">
        <f>G76*$N$14</f>
        <v>0</v>
      </c>
      <c r="H107" s="22">
        <f>H76*$N$14</f>
        <v>0</v>
      </c>
      <c r="I107" s="22">
        <f>I76*$N$14</f>
        <v>0</v>
      </c>
      <c r="J107" s="22">
        <f>J76*$N$14</f>
        <v>0</v>
      </c>
      <c r="K107" s="22">
        <f>K76*$N$14</f>
        <v>0</v>
      </c>
      <c r="L107" s="22">
        <f>L76*$N$14</f>
        <v>0</v>
      </c>
      <c r="M107" s="22">
        <f>M76*$N$14</f>
        <v>0</v>
      </c>
      <c r="N107" s="22">
        <f>N76*$N$14</f>
        <v>0</v>
      </c>
      <c r="O107" s="22">
        <f>O76*$N$14</f>
        <v>0</v>
      </c>
      <c r="P107" s="22">
        <f>P76*$N$14</f>
        <v>0</v>
      </c>
      <c r="Q107" s="33"/>
      <c r="R107" s="33"/>
      <c r="S107" s="33"/>
    </row>
    <row r="108" spans="2:19" x14ac:dyDescent="0.25">
      <c r="B108" s="38">
        <v>44317</v>
      </c>
      <c r="C108" s="33"/>
      <c r="D108" s="33"/>
      <c r="E108" s="33"/>
      <c r="F108" s="33"/>
      <c r="G108" s="22">
        <f>G77*$N$14</f>
        <v>0</v>
      </c>
      <c r="H108" s="22">
        <f>H77*$N$14</f>
        <v>0</v>
      </c>
      <c r="I108" s="22">
        <f>I77*$N$14</f>
        <v>0</v>
      </c>
      <c r="J108" s="22">
        <f>J77*$N$14</f>
        <v>0</v>
      </c>
      <c r="K108" s="22">
        <f>K77*$N$14</f>
        <v>0</v>
      </c>
      <c r="L108" s="22">
        <f>L77*$N$14</f>
        <v>0</v>
      </c>
      <c r="M108" s="22">
        <f>M77*$N$14</f>
        <v>0</v>
      </c>
      <c r="N108" s="22">
        <f>N77*$N$14</f>
        <v>0</v>
      </c>
      <c r="O108" s="22">
        <f>O77*$N$14</f>
        <v>0</v>
      </c>
      <c r="P108" s="22">
        <f>P77*$N$14</f>
        <v>0</v>
      </c>
      <c r="Q108" s="22">
        <f>Q77*$N$14</f>
        <v>0</v>
      </c>
      <c r="R108" s="33"/>
      <c r="S108" s="33"/>
    </row>
    <row r="109" spans="2:19" x14ac:dyDescent="0.25">
      <c r="B109" s="38">
        <v>44348</v>
      </c>
      <c r="C109" s="33"/>
      <c r="D109" s="33"/>
      <c r="E109" s="33"/>
      <c r="F109" s="33"/>
      <c r="G109" s="33"/>
      <c r="H109" s="22">
        <f>H78*$N$14</f>
        <v>0</v>
      </c>
      <c r="I109" s="22">
        <f>I78*$N$14</f>
        <v>0</v>
      </c>
      <c r="J109" s="22">
        <f>J78*$N$14</f>
        <v>0</v>
      </c>
      <c r="K109" s="22">
        <f>K78*$N$14</f>
        <v>0</v>
      </c>
      <c r="L109" s="22">
        <f>L78*$N$14</f>
        <v>0</v>
      </c>
      <c r="M109" s="22">
        <f>M78*$N$14</f>
        <v>0</v>
      </c>
      <c r="N109" s="22">
        <f>N78*$N$14</f>
        <v>0</v>
      </c>
      <c r="O109" s="22">
        <f>O78*$N$14</f>
        <v>0</v>
      </c>
      <c r="P109" s="22">
        <f>P78*$N$14</f>
        <v>0</v>
      </c>
      <c r="Q109" s="22">
        <f>Q78*$N$14</f>
        <v>0</v>
      </c>
      <c r="R109" s="22">
        <f>R78*$N$14</f>
        <v>0</v>
      </c>
      <c r="S109" s="33"/>
    </row>
    <row r="110" spans="2:19" x14ac:dyDescent="0.25">
      <c r="B110" s="38">
        <v>44378</v>
      </c>
      <c r="C110" s="33"/>
      <c r="D110" s="33"/>
      <c r="E110" s="33"/>
      <c r="F110" s="33"/>
      <c r="G110" s="33"/>
      <c r="H110" s="33"/>
      <c r="I110" s="22">
        <f>I79*$N$14</f>
        <v>0</v>
      </c>
      <c r="J110" s="22">
        <f>J79*$N$14</f>
        <v>0</v>
      </c>
      <c r="K110" s="22">
        <f>K79*$N$14</f>
        <v>0</v>
      </c>
      <c r="L110" s="22">
        <f>L79*$N$14</f>
        <v>0</v>
      </c>
      <c r="M110" s="22">
        <f>M79*$N$14</f>
        <v>0</v>
      </c>
      <c r="N110" s="22">
        <f>N79*$N$14</f>
        <v>0</v>
      </c>
      <c r="O110" s="22">
        <f>O79*$N$14</f>
        <v>0</v>
      </c>
      <c r="P110" s="22">
        <f>P79*$N$14</f>
        <v>0</v>
      </c>
      <c r="Q110" s="22">
        <f>Q79*$N$14</f>
        <v>0</v>
      </c>
      <c r="R110" s="22">
        <f>R79*$N$14</f>
        <v>0</v>
      </c>
      <c r="S110" s="22">
        <f>S79*$N$14</f>
        <v>0</v>
      </c>
    </row>
    <row r="111" spans="2:19" ht="15.75" thickBot="1" x14ac:dyDescent="0.3">
      <c r="B111" s="36" t="s">
        <v>20</v>
      </c>
      <c r="C111" s="52"/>
      <c r="D111" s="36">
        <f>SUM(D105:D110)</f>
        <v>0</v>
      </c>
      <c r="E111" s="36">
        <f t="shared" ref="E111" si="62">SUM(E105:E110)</f>
        <v>0</v>
      </c>
      <c r="F111" s="36">
        <f t="shared" ref="F111" si="63">SUM(F105:F110)</f>
        <v>0</v>
      </c>
      <c r="G111" s="36">
        <f>SUM(G105:G110)</f>
        <v>0</v>
      </c>
      <c r="H111" s="36">
        <f t="shared" ref="H111" si="64">SUM(H105:H110)</f>
        <v>0</v>
      </c>
      <c r="I111" s="36">
        <f t="shared" ref="I111" si="65">SUM(I105:I110)</f>
        <v>0</v>
      </c>
      <c r="J111" s="36">
        <f t="shared" ref="J111" si="66">SUM(J105:J110)</f>
        <v>0</v>
      </c>
      <c r="K111" s="36">
        <f t="shared" ref="K111" si="67">SUM(K105:K110)</f>
        <v>0</v>
      </c>
      <c r="L111" s="36">
        <f t="shared" ref="L111" si="68">SUM(L105:L110)</f>
        <v>0</v>
      </c>
      <c r="M111" s="36">
        <f t="shared" ref="M111" si="69">SUM(M105:M110)</f>
        <v>0</v>
      </c>
      <c r="N111" s="36">
        <f t="shared" ref="N111" si="70">SUM(N105:N110)</f>
        <v>0</v>
      </c>
      <c r="O111" s="36">
        <f t="shared" ref="O111" si="71">SUM(O105:O110)</f>
        <v>0</v>
      </c>
      <c r="P111" s="36">
        <f t="shared" ref="P111" si="72">SUM(P105:P110)</f>
        <v>0</v>
      </c>
      <c r="Q111" s="36">
        <f t="shared" ref="Q111" si="73">SUM(Q105:Q110)</f>
        <v>0</v>
      </c>
      <c r="R111" s="36">
        <f t="shared" ref="R111" si="74">SUM(R105:R110)</f>
        <v>0</v>
      </c>
      <c r="S111" s="36">
        <f t="shared" ref="S111" si="75">SUM(S105:S110)</f>
        <v>0</v>
      </c>
    </row>
    <row r="112" spans="2:19" ht="15.75" thickTop="1" x14ac:dyDescent="0.25"/>
    <row r="113" spans="2:19" x14ac:dyDescent="0.25">
      <c r="B113" s="46" t="s">
        <v>26</v>
      </c>
      <c r="C113" s="41" t="s">
        <v>12</v>
      </c>
      <c r="D113" s="41"/>
      <c r="E113" s="41"/>
      <c r="F113" s="41"/>
      <c r="G113" s="41"/>
      <c r="H113" s="41"/>
      <c r="I113" s="41"/>
      <c r="J113" s="41"/>
      <c r="K113" s="41"/>
      <c r="L113" s="41"/>
      <c r="M113" s="41"/>
      <c r="N113" s="41"/>
      <c r="O113" s="41"/>
      <c r="P113" s="41"/>
      <c r="Q113" s="41"/>
      <c r="R113" s="41"/>
      <c r="S113" s="41"/>
    </row>
    <row r="114" spans="2:19" x14ac:dyDescent="0.25">
      <c r="B114" s="46"/>
      <c r="C114" s="38">
        <v>44228</v>
      </c>
      <c r="D114" s="38">
        <v>44256</v>
      </c>
      <c r="E114" s="38">
        <v>44287</v>
      </c>
      <c r="F114" s="38">
        <v>44317</v>
      </c>
      <c r="G114" s="38">
        <v>44348</v>
      </c>
      <c r="H114" s="38">
        <v>44378</v>
      </c>
      <c r="I114" s="38">
        <v>44409</v>
      </c>
      <c r="J114" s="38">
        <v>44440</v>
      </c>
      <c r="K114" s="38">
        <v>44470</v>
      </c>
      <c r="L114" s="38">
        <v>44501</v>
      </c>
      <c r="M114" s="38">
        <v>44531</v>
      </c>
      <c r="N114" s="38">
        <v>44562</v>
      </c>
      <c r="O114" s="38">
        <v>44593</v>
      </c>
      <c r="P114" s="38">
        <v>44621</v>
      </c>
      <c r="Q114" s="38">
        <v>44652</v>
      </c>
      <c r="R114" s="38">
        <v>44682</v>
      </c>
      <c r="S114" s="38">
        <v>44713</v>
      </c>
    </row>
    <row r="115" spans="2:19" x14ac:dyDescent="0.25">
      <c r="B115" s="38">
        <v>44228</v>
      </c>
      <c r="C115" s="33"/>
      <c r="D115" s="22">
        <f>D84*$N$15</f>
        <v>0</v>
      </c>
      <c r="E115" s="22">
        <f>E84*$N$15</f>
        <v>0</v>
      </c>
      <c r="F115" s="22">
        <f>F84*$N$15</f>
        <v>0</v>
      </c>
      <c r="G115" s="22">
        <f>G84*$N$15</f>
        <v>0</v>
      </c>
      <c r="H115" s="22">
        <f>H84*$N$15</f>
        <v>0</v>
      </c>
      <c r="I115" s="22">
        <f>I84*$N$15</f>
        <v>0</v>
      </c>
      <c r="J115" s="22">
        <f>J84*$N$15</f>
        <v>0</v>
      </c>
      <c r="K115" s="22">
        <f>K84*$N$15</f>
        <v>0</v>
      </c>
      <c r="L115" s="22">
        <f>L84*$N$15</f>
        <v>0</v>
      </c>
      <c r="M115" s="22">
        <f>M84*$N$15</f>
        <v>0</v>
      </c>
      <c r="N115" s="22">
        <f>N84*$N$15</f>
        <v>0</v>
      </c>
      <c r="O115" s="33"/>
      <c r="P115" s="33"/>
      <c r="Q115" s="33"/>
      <c r="R115" s="33"/>
      <c r="S115" s="33"/>
    </row>
    <row r="116" spans="2:19" x14ac:dyDescent="0.25">
      <c r="B116" s="38">
        <v>44256</v>
      </c>
      <c r="C116" s="33"/>
      <c r="D116" s="33"/>
      <c r="E116" s="22">
        <f>E85*$N$15</f>
        <v>0</v>
      </c>
      <c r="F116" s="22">
        <f>F85*$N$15</f>
        <v>0</v>
      </c>
      <c r="G116" s="22">
        <f>G85*$N$15</f>
        <v>0</v>
      </c>
      <c r="H116" s="22">
        <f>H85*$N$15</f>
        <v>0</v>
      </c>
      <c r="I116" s="22">
        <f>I85*$N$15</f>
        <v>0</v>
      </c>
      <c r="J116" s="22">
        <f>J85*$N$15</f>
        <v>0</v>
      </c>
      <c r="K116" s="22">
        <f>K85*$N$15</f>
        <v>0</v>
      </c>
      <c r="L116" s="22">
        <f>L85*$N$15</f>
        <v>0</v>
      </c>
      <c r="M116" s="22">
        <f>M85*$N$15</f>
        <v>0</v>
      </c>
      <c r="N116" s="22">
        <f>N85*$N$15</f>
        <v>0</v>
      </c>
      <c r="O116" s="22">
        <f>O85*$N$15</f>
        <v>0</v>
      </c>
      <c r="P116" s="33"/>
      <c r="Q116" s="33"/>
      <c r="R116" s="33"/>
      <c r="S116" s="33"/>
    </row>
    <row r="117" spans="2:19" x14ac:dyDescent="0.25">
      <c r="B117" s="38">
        <v>44287</v>
      </c>
      <c r="C117" s="33"/>
      <c r="D117" s="33"/>
      <c r="E117" s="33"/>
      <c r="F117" s="22">
        <f>F86*$N$15</f>
        <v>0</v>
      </c>
      <c r="G117" s="22">
        <f>G86*$N$15</f>
        <v>0</v>
      </c>
      <c r="H117" s="22">
        <f>H86*$N$15</f>
        <v>0</v>
      </c>
      <c r="I117" s="22">
        <f>I86*$N$15</f>
        <v>0</v>
      </c>
      <c r="J117" s="22">
        <f>J86*$N$15</f>
        <v>0</v>
      </c>
      <c r="K117" s="22">
        <f>K86*$N$15</f>
        <v>0</v>
      </c>
      <c r="L117" s="22">
        <f>L86*$N$15</f>
        <v>0</v>
      </c>
      <c r="M117" s="22">
        <f>M86*$N$15</f>
        <v>0</v>
      </c>
      <c r="N117" s="22">
        <f>N86*$N$15</f>
        <v>0</v>
      </c>
      <c r="O117" s="22">
        <f>O86*$N$15</f>
        <v>0</v>
      </c>
      <c r="P117" s="22">
        <f>P86*$N$15</f>
        <v>0</v>
      </c>
      <c r="Q117" s="33"/>
      <c r="R117" s="33"/>
      <c r="S117" s="33"/>
    </row>
    <row r="118" spans="2:19" x14ac:dyDescent="0.25">
      <c r="B118" s="38">
        <v>44317</v>
      </c>
      <c r="C118" s="33"/>
      <c r="D118" s="33"/>
      <c r="E118" s="33"/>
      <c r="F118" s="33"/>
      <c r="G118" s="22">
        <f>G87*$N$15</f>
        <v>0</v>
      </c>
      <c r="H118" s="22">
        <f>H87*$N$15</f>
        <v>0</v>
      </c>
      <c r="I118" s="22">
        <f>I87*$N$15</f>
        <v>0</v>
      </c>
      <c r="J118" s="22">
        <f>J87*$N$15</f>
        <v>0</v>
      </c>
      <c r="K118" s="22">
        <f>K87*$N$15</f>
        <v>0</v>
      </c>
      <c r="L118" s="22">
        <f>L87*$N$15</f>
        <v>0</v>
      </c>
      <c r="M118" s="22">
        <f>M87*$N$15</f>
        <v>0</v>
      </c>
      <c r="N118" s="22">
        <f>N87*$N$15</f>
        <v>0</v>
      </c>
      <c r="O118" s="22">
        <f>O87*$N$15</f>
        <v>0</v>
      </c>
      <c r="P118" s="22">
        <f>P87*$N$15</f>
        <v>0</v>
      </c>
      <c r="Q118" s="22">
        <f>Q87*$N$15</f>
        <v>0</v>
      </c>
      <c r="R118" s="33"/>
      <c r="S118" s="33"/>
    </row>
    <row r="119" spans="2:19" x14ac:dyDescent="0.25">
      <c r="B119" s="38">
        <v>44348</v>
      </c>
      <c r="C119" s="33"/>
      <c r="D119" s="33"/>
      <c r="E119" s="33"/>
      <c r="F119" s="33"/>
      <c r="G119" s="33"/>
      <c r="H119" s="22">
        <f>H88*$N$15</f>
        <v>0</v>
      </c>
      <c r="I119" s="22">
        <f>I88*$N$15</f>
        <v>0</v>
      </c>
      <c r="J119" s="22">
        <f>J88*$N$15</f>
        <v>0</v>
      </c>
      <c r="K119" s="22">
        <f>K88*$N$15</f>
        <v>0</v>
      </c>
      <c r="L119" s="22">
        <f>L88*$N$15</f>
        <v>0</v>
      </c>
      <c r="M119" s="22">
        <f>M88*$N$15</f>
        <v>0</v>
      </c>
      <c r="N119" s="22">
        <f>N88*$N$15</f>
        <v>0</v>
      </c>
      <c r="O119" s="22">
        <f>O88*$N$15</f>
        <v>0</v>
      </c>
      <c r="P119" s="22">
        <f>P88*$N$15</f>
        <v>0</v>
      </c>
      <c r="Q119" s="22">
        <f>Q88*$N$15</f>
        <v>0</v>
      </c>
      <c r="R119" s="22">
        <f>R88*$N$15</f>
        <v>0</v>
      </c>
      <c r="S119" s="33"/>
    </row>
    <row r="120" spans="2:19" x14ac:dyDescent="0.25">
      <c r="B120" s="38">
        <v>44378</v>
      </c>
      <c r="C120" s="33"/>
      <c r="D120" s="33"/>
      <c r="E120" s="33"/>
      <c r="F120" s="33"/>
      <c r="G120" s="33"/>
      <c r="H120" s="33"/>
      <c r="I120" s="22">
        <f>I89*$N$15</f>
        <v>0</v>
      </c>
      <c r="J120" s="22">
        <f>J89*$N$15</f>
        <v>0</v>
      </c>
      <c r="K120" s="22">
        <f>K89*$N$15</f>
        <v>0</v>
      </c>
      <c r="L120" s="22">
        <f>L89*$N$15</f>
        <v>0</v>
      </c>
      <c r="M120" s="22">
        <f>M89*$N$15</f>
        <v>0</v>
      </c>
      <c r="N120" s="22">
        <f>N89*$N$15</f>
        <v>0</v>
      </c>
      <c r="O120" s="22">
        <f>O89*$N$15</f>
        <v>0</v>
      </c>
      <c r="P120" s="22">
        <f>P89*$N$15</f>
        <v>0</v>
      </c>
      <c r="Q120" s="22">
        <f>Q89*$N$15</f>
        <v>0</v>
      </c>
      <c r="R120" s="22">
        <f>R89*$N$15</f>
        <v>0</v>
      </c>
      <c r="S120" s="22">
        <f>S89*$N$15</f>
        <v>0</v>
      </c>
    </row>
    <row r="121" spans="2:19" ht="15.75" thickBot="1" x14ac:dyDescent="0.3">
      <c r="B121" s="36" t="s">
        <v>20</v>
      </c>
      <c r="C121" s="52"/>
      <c r="D121" s="36">
        <f>SUM(D115:D120)</f>
        <v>0</v>
      </c>
      <c r="E121" s="36">
        <f t="shared" ref="E121" si="76">SUM(E115:E120)</f>
        <v>0</v>
      </c>
      <c r="F121" s="36">
        <f t="shared" ref="F121" si="77">SUM(F115:F120)</f>
        <v>0</v>
      </c>
      <c r="G121" s="36">
        <f>SUM(G115:G120)</f>
        <v>0</v>
      </c>
      <c r="H121" s="36">
        <f t="shared" ref="H121" si="78">SUM(H115:H120)</f>
        <v>0</v>
      </c>
      <c r="I121" s="36">
        <f t="shared" ref="I121" si="79">SUM(I115:I120)</f>
        <v>0</v>
      </c>
      <c r="J121" s="36">
        <f t="shared" ref="J121" si="80">SUM(J115:J120)</f>
        <v>0</v>
      </c>
      <c r="K121" s="36">
        <f t="shared" ref="K121" si="81">SUM(K115:K120)</f>
        <v>0</v>
      </c>
      <c r="L121" s="36">
        <f t="shared" ref="L121" si="82">SUM(L115:L120)</f>
        <v>0</v>
      </c>
      <c r="M121" s="36">
        <f t="shared" ref="M121" si="83">SUM(M115:M120)</f>
        <v>0</v>
      </c>
      <c r="N121" s="36">
        <f t="shared" ref="N121" si="84">SUM(N115:N120)</f>
        <v>0</v>
      </c>
      <c r="O121" s="36">
        <f t="shared" ref="O121" si="85">SUM(O115:O120)</f>
        <v>0</v>
      </c>
      <c r="P121" s="36">
        <f t="shared" ref="P121" si="86">SUM(P115:P120)</f>
        <v>0</v>
      </c>
      <c r="Q121" s="36">
        <f t="shared" ref="Q121" si="87">SUM(Q115:Q120)</f>
        <v>0</v>
      </c>
      <c r="R121" s="36">
        <f t="shared" ref="R121" si="88">SUM(R115:R120)</f>
        <v>0</v>
      </c>
      <c r="S121" s="36">
        <f t="shared" ref="S121" si="89">SUM(S115:S120)</f>
        <v>0</v>
      </c>
    </row>
    <row r="122" spans="2:19" ht="15.75" thickTop="1" x14ac:dyDescent="0.25"/>
  </sheetData>
  <sheetProtection password="CA99" sheet="1" objects="1" scenarios="1"/>
  <mergeCells count="25">
    <mergeCell ref="B72:B73"/>
    <mergeCell ref="B82:B83"/>
    <mergeCell ref="B92:B93"/>
    <mergeCell ref="B103:B104"/>
    <mergeCell ref="B113:B114"/>
    <mergeCell ref="B31:B32"/>
    <mergeCell ref="C41:R41"/>
    <mergeCell ref="B11:B12"/>
    <mergeCell ref="B2:S3"/>
    <mergeCell ref="B41:B42"/>
    <mergeCell ref="B51:B52"/>
    <mergeCell ref="B61:B62"/>
    <mergeCell ref="B4:S4"/>
    <mergeCell ref="C11:I11"/>
    <mergeCell ref="E5:N7"/>
    <mergeCell ref="C92:S92"/>
    <mergeCell ref="C103:S103"/>
    <mergeCell ref="C113:S113"/>
    <mergeCell ref="C51:R51"/>
    <mergeCell ref="C24:H24"/>
    <mergeCell ref="B24:B25"/>
    <mergeCell ref="C31:R31"/>
    <mergeCell ref="C61:S61"/>
    <mergeCell ref="C72:S72"/>
    <mergeCell ref="C82:S82"/>
  </mergeCells>
  <conditionalFormatting sqref="C13:H13">
    <cfRule type="containsBlanks" dxfId="0" priority="1">
      <formula>LEN(TRIM(C13))=0</formula>
    </cfRule>
  </conditionalFormatting>
  <dataValidations count="1">
    <dataValidation type="whole" operator="greaterThanOrEqual" allowBlank="1" showInputMessage="1" showErrorMessage="1" errorTitle="Data entry error" error="This must be a whole number greater than or equal to 0. _x000a_Input can not be a negative value or written in text." sqref="C13:H13">
      <formula1>0</formula1>
    </dataValidation>
  </dataValidations>
  <printOptions horizontalCentered="1"/>
  <pageMargins left="0.70866141732283472" right="0.70866141732283472" top="0.74803149606299213" bottom="0.74803149606299213" header="0.31496062992125984" footer="0.31496062992125984"/>
  <pageSetup paperSize="9" scale="37" orientation="portrait" verticalDpi="0" r:id="rId1"/>
  <ignoredErrors>
    <ignoredError sqref="C16:H16 I13:I1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Traineeship-tender-calc-v1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Nick</cp:lastModifiedBy>
  <cp:lastPrinted>2020-10-22T15:27:21Z</cp:lastPrinted>
  <dcterms:created xsi:type="dcterms:W3CDTF">2020-10-22T07:54:22Z</dcterms:created>
  <dcterms:modified xsi:type="dcterms:W3CDTF">2020-10-22T15:38:26Z</dcterms:modified>
</cp:coreProperties>
</file>