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Nick\Documents\2020\Webinars\Expert\AEB\"/>
    </mc:Choice>
  </mc:AlternateContent>
  <bookViews>
    <workbookView xWindow="0" yWindow="0" windowWidth="28800" windowHeight="12435" tabRatio="473" activeTab="2"/>
  </bookViews>
  <sheets>
    <sheet name="Summary-totals-by-month" sheetId="6" r:id="rId1"/>
    <sheet name="Summary-totals-by-course" sheetId="3" r:id="rId2"/>
    <sheet name="Full-course-file" sheetId="1" r:id="rId3"/>
  </sheets>
  <definedNames>
    <definedName name="_xlnm.Print_Area" localSheetId="2">'Full-course-file'!$A$1:$Q$29</definedName>
    <definedName name="_xlnm.Print_Area" localSheetId="1">'Summary-totals-by-course'!$A$1:$P$37</definedName>
    <definedName name="_xlnm.Print_Area" localSheetId="0">'Summary-totals-by-month'!$A$1:$Q$42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 i="1" l="1"/>
  <c r="V10" i="1"/>
  <c r="B9" i="3" l="1"/>
  <c r="C9" i="3"/>
  <c r="D9" i="3"/>
  <c r="E9" i="3"/>
  <c r="F9" i="3"/>
  <c r="G9" i="3"/>
  <c r="H9" i="3"/>
  <c r="I9" i="3"/>
  <c r="J9" i="3"/>
  <c r="K9" i="3"/>
  <c r="L9" i="3"/>
  <c r="N9" i="3"/>
  <c r="B10" i="3"/>
  <c r="C10" i="3"/>
  <c r="D10" i="3"/>
  <c r="E10" i="3"/>
  <c r="F10" i="3"/>
  <c r="G10" i="3"/>
  <c r="H10" i="3"/>
  <c r="I10" i="3"/>
  <c r="J10" i="3"/>
  <c r="K10" i="3"/>
  <c r="M10" i="3" s="1"/>
  <c r="L10" i="3"/>
  <c r="N10" i="3"/>
  <c r="B11" i="3"/>
  <c r="C11" i="3"/>
  <c r="D11" i="3"/>
  <c r="E11" i="3"/>
  <c r="F11" i="3"/>
  <c r="G11" i="3"/>
  <c r="H11" i="3"/>
  <c r="I11" i="3"/>
  <c r="J11" i="3"/>
  <c r="K11" i="3"/>
  <c r="M11" i="3" s="1"/>
  <c r="L11" i="3"/>
  <c r="N11" i="3"/>
  <c r="B12" i="3"/>
  <c r="C12" i="3"/>
  <c r="D12" i="3"/>
  <c r="E12" i="3"/>
  <c r="F12" i="3"/>
  <c r="G12" i="3"/>
  <c r="H12" i="3"/>
  <c r="I12" i="3"/>
  <c r="J12" i="3"/>
  <c r="K12" i="3"/>
  <c r="M12" i="3" s="1"/>
  <c r="L12" i="3"/>
  <c r="N12" i="3"/>
  <c r="B13" i="3"/>
  <c r="C13" i="3"/>
  <c r="D13" i="3"/>
  <c r="E13" i="3"/>
  <c r="F13" i="3"/>
  <c r="G13" i="3"/>
  <c r="H13" i="3"/>
  <c r="I13" i="3"/>
  <c r="J13" i="3"/>
  <c r="K13" i="3"/>
  <c r="L13" i="3"/>
  <c r="N13" i="3"/>
  <c r="B14" i="3"/>
  <c r="C14" i="3"/>
  <c r="D14" i="3"/>
  <c r="E14" i="3"/>
  <c r="F14" i="3"/>
  <c r="G14" i="3"/>
  <c r="H14" i="3"/>
  <c r="I14" i="3"/>
  <c r="J14" i="3"/>
  <c r="K14" i="3"/>
  <c r="L14" i="3"/>
  <c r="N14" i="3"/>
  <c r="B15" i="3"/>
  <c r="C15" i="3"/>
  <c r="D15" i="3"/>
  <c r="E15" i="3"/>
  <c r="F15" i="3"/>
  <c r="G15" i="3"/>
  <c r="H15" i="3"/>
  <c r="I15" i="3"/>
  <c r="J15" i="3"/>
  <c r="K15" i="3"/>
  <c r="M15" i="3" s="1"/>
  <c r="L15" i="3"/>
  <c r="N15" i="3"/>
  <c r="B16" i="3"/>
  <c r="C16" i="3"/>
  <c r="D16" i="3"/>
  <c r="E16" i="3"/>
  <c r="F16" i="3"/>
  <c r="G16" i="3"/>
  <c r="H16" i="3"/>
  <c r="I16" i="3"/>
  <c r="J16" i="3"/>
  <c r="K16" i="3"/>
  <c r="M16" i="3" s="1"/>
  <c r="L16" i="3"/>
  <c r="N16" i="3"/>
  <c r="O16" i="3" l="1"/>
  <c r="O12" i="3"/>
  <c r="O10" i="3"/>
  <c r="M14" i="3"/>
  <c r="O14" i="3" s="1"/>
  <c r="O15" i="3"/>
  <c r="M13" i="3"/>
  <c r="O13" i="3" s="1"/>
  <c r="O11" i="3"/>
  <c r="M9" i="3"/>
  <c r="O9" i="3" s="1"/>
  <c r="O11" i="6"/>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W10" i="1"/>
  <c r="L8" i="3" s="1"/>
  <c r="K17" i="3"/>
  <c r="K18" i="3"/>
  <c r="K19" i="3"/>
  <c r="K20" i="3"/>
  <c r="M20" i="3" s="1"/>
  <c r="K21" i="3"/>
  <c r="K22" i="3"/>
  <c r="K23" i="3"/>
  <c r="K24" i="3"/>
  <c r="M24" i="3" s="1"/>
  <c r="K25" i="3"/>
  <c r="K26" i="3"/>
  <c r="K27" i="3"/>
  <c r="K28" i="3"/>
  <c r="M28" i="3" s="1"/>
  <c r="K29" i="3"/>
  <c r="K30" i="3"/>
  <c r="K31" i="3"/>
  <c r="K32" i="3"/>
  <c r="M32" i="3" s="1"/>
  <c r="K33" i="3"/>
  <c r="K34" i="3"/>
  <c r="K35" i="3"/>
  <c r="K36" i="3"/>
  <c r="M36" i="3" s="1"/>
  <c r="K37" i="3"/>
  <c r="K38" i="3"/>
  <c r="K39" i="3"/>
  <c r="K40" i="3"/>
  <c r="M40" i="3" s="1"/>
  <c r="K41" i="3"/>
  <c r="K42" i="3"/>
  <c r="K43" i="3"/>
  <c r="K44" i="3"/>
  <c r="M44" i="3" s="1"/>
  <c r="K45" i="3"/>
  <c r="K46" i="3"/>
  <c r="K47" i="3"/>
  <c r="K48" i="3"/>
  <c r="M48" i="3" s="1"/>
  <c r="K49" i="3"/>
  <c r="K50" i="3"/>
  <c r="K51" i="3"/>
  <c r="K52" i="3"/>
  <c r="M52" i="3" s="1"/>
  <c r="K53" i="3"/>
  <c r="K54" i="3"/>
  <c r="K55" i="3"/>
  <c r="K56" i="3"/>
  <c r="M56" i="3" s="1"/>
  <c r="K57" i="3"/>
  <c r="K58" i="3"/>
  <c r="K59" i="3"/>
  <c r="K60" i="3"/>
  <c r="M60" i="3" s="1"/>
  <c r="K61" i="3"/>
  <c r="K62" i="3"/>
  <c r="K63" i="3"/>
  <c r="K64" i="3"/>
  <c r="M64" i="3" s="1"/>
  <c r="K65" i="3"/>
  <c r="K66" i="3"/>
  <c r="K67" i="3"/>
  <c r="K68" i="3"/>
  <c r="M68" i="3" s="1"/>
  <c r="K69" i="3"/>
  <c r="K70" i="3"/>
  <c r="K71" i="3"/>
  <c r="K72" i="3"/>
  <c r="M72" i="3" s="1"/>
  <c r="K73" i="3"/>
  <c r="K74" i="3"/>
  <c r="K75" i="3"/>
  <c r="K76" i="3"/>
  <c r="M76" i="3" s="1"/>
  <c r="K77" i="3"/>
  <c r="K78" i="3"/>
  <c r="K79" i="3"/>
  <c r="K80" i="3"/>
  <c r="M80" i="3" s="1"/>
  <c r="K81" i="3"/>
  <c r="K82" i="3"/>
  <c r="K83" i="3"/>
  <c r="K84" i="3"/>
  <c r="M84" i="3" s="1"/>
  <c r="K85" i="3"/>
  <c r="K86" i="3"/>
  <c r="K87" i="3"/>
  <c r="K88" i="3"/>
  <c r="M88" i="3" s="1"/>
  <c r="K89" i="3"/>
  <c r="K90" i="3"/>
  <c r="K91" i="3"/>
  <c r="K92" i="3"/>
  <c r="M92" i="3" s="1"/>
  <c r="K93" i="3"/>
  <c r="K94" i="3"/>
  <c r="K95" i="3"/>
  <c r="K96" i="3"/>
  <c r="M96" i="3" s="1"/>
  <c r="K97" i="3"/>
  <c r="K98" i="3"/>
  <c r="K99" i="3"/>
  <c r="K100" i="3"/>
  <c r="M100" i="3" s="1"/>
  <c r="K101" i="3"/>
  <c r="K102" i="3"/>
  <c r="K103" i="3"/>
  <c r="K104" i="3"/>
  <c r="M104" i="3" s="1"/>
  <c r="K105" i="3"/>
  <c r="K106" i="3"/>
  <c r="K107" i="3"/>
  <c r="K108" i="3"/>
  <c r="M108" i="3" s="1"/>
  <c r="K109" i="3"/>
  <c r="K110" i="3"/>
  <c r="K111" i="3"/>
  <c r="K112" i="3"/>
  <c r="M112" i="3" s="1"/>
  <c r="K113" i="3"/>
  <c r="K114" i="3"/>
  <c r="K115" i="3"/>
  <c r="K116" i="3"/>
  <c r="M116" i="3" s="1"/>
  <c r="K117" i="3"/>
  <c r="K118" i="3"/>
  <c r="K119" i="3"/>
  <c r="K120" i="3"/>
  <c r="M120" i="3" s="1"/>
  <c r="K121" i="3"/>
  <c r="K122" i="3"/>
  <c r="K123" i="3"/>
  <c r="K124" i="3"/>
  <c r="M124" i="3" s="1"/>
  <c r="K125" i="3"/>
  <c r="K126" i="3"/>
  <c r="K127" i="3"/>
  <c r="K128" i="3"/>
  <c r="M128" i="3" s="1"/>
  <c r="K129" i="3"/>
  <c r="K130" i="3"/>
  <c r="K131" i="3"/>
  <c r="K132" i="3"/>
  <c r="M132" i="3" s="1"/>
  <c r="K133" i="3"/>
  <c r="K134" i="3"/>
  <c r="K135" i="3"/>
  <c r="K136" i="3"/>
  <c r="M136" i="3" s="1"/>
  <c r="K137" i="3"/>
  <c r="K138" i="3"/>
  <c r="K139" i="3"/>
  <c r="K140" i="3"/>
  <c r="M140" i="3" s="1"/>
  <c r="K141" i="3"/>
  <c r="K142" i="3"/>
  <c r="K143" i="3"/>
  <c r="K144" i="3"/>
  <c r="M144" i="3" s="1"/>
  <c r="K145" i="3"/>
  <c r="K146" i="3"/>
  <c r="K147" i="3"/>
  <c r="K148" i="3"/>
  <c r="M148" i="3" s="1"/>
  <c r="K149" i="3"/>
  <c r="K150" i="3"/>
  <c r="K151" i="3"/>
  <c r="K152" i="3"/>
  <c r="M152" i="3" s="1"/>
  <c r="K153" i="3"/>
  <c r="K154" i="3"/>
  <c r="K155" i="3"/>
  <c r="K156" i="3"/>
  <c r="M156" i="3" s="1"/>
  <c r="K157" i="3"/>
  <c r="K158" i="3"/>
  <c r="K159" i="3"/>
  <c r="K160" i="3"/>
  <c r="M160" i="3" s="1"/>
  <c r="K161" i="3"/>
  <c r="K162" i="3"/>
  <c r="K163" i="3"/>
  <c r="K164" i="3"/>
  <c r="M164" i="3" s="1"/>
  <c r="K165" i="3"/>
  <c r="K166" i="3"/>
  <c r="K167" i="3"/>
  <c r="K168" i="3"/>
  <c r="M168" i="3" s="1"/>
  <c r="K169" i="3"/>
  <c r="K170" i="3"/>
  <c r="K171" i="3"/>
  <c r="K172" i="3"/>
  <c r="M172" i="3" s="1"/>
  <c r="K173" i="3"/>
  <c r="K174" i="3"/>
  <c r="K175" i="3"/>
  <c r="K176" i="3"/>
  <c r="M176" i="3" s="1"/>
  <c r="K177" i="3"/>
  <c r="K178" i="3"/>
  <c r="K179" i="3"/>
  <c r="K180" i="3"/>
  <c r="M180" i="3" s="1"/>
  <c r="K181" i="3"/>
  <c r="K182" i="3"/>
  <c r="K183" i="3"/>
  <c r="K184" i="3"/>
  <c r="M184" i="3" s="1"/>
  <c r="K185" i="3"/>
  <c r="K186" i="3"/>
  <c r="K187" i="3"/>
  <c r="K188" i="3"/>
  <c r="M188" i="3" s="1"/>
  <c r="K189" i="3"/>
  <c r="K190" i="3"/>
  <c r="K191" i="3"/>
  <c r="K192" i="3"/>
  <c r="M192" i="3" s="1"/>
  <c r="K193" i="3"/>
  <c r="K194" i="3"/>
  <c r="K195" i="3"/>
  <c r="K196" i="3"/>
  <c r="M196" i="3" s="1"/>
  <c r="K197" i="3"/>
  <c r="K198" i="3"/>
  <c r="K199" i="3"/>
  <c r="K200" i="3"/>
  <c r="M200" i="3" s="1"/>
  <c r="K201" i="3"/>
  <c r="K202" i="3"/>
  <c r="G6" i="6" l="1"/>
  <c r="O200" i="3"/>
  <c r="O196" i="3"/>
  <c r="O192" i="3"/>
  <c r="O188" i="3"/>
  <c r="O184" i="3"/>
  <c r="O180" i="3"/>
  <c r="O176" i="3"/>
  <c r="O172" i="3"/>
  <c r="O168" i="3"/>
  <c r="O164" i="3"/>
  <c r="O160" i="3"/>
  <c r="O156" i="3"/>
  <c r="O152" i="3"/>
  <c r="O148" i="3"/>
  <c r="O144" i="3"/>
  <c r="O140" i="3"/>
  <c r="O136" i="3"/>
  <c r="O132" i="3"/>
  <c r="O128" i="3"/>
  <c r="O124" i="3"/>
  <c r="O120" i="3"/>
  <c r="O112" i="3"/>
  <c r="L5" i="3"/>
  <c r="M199" i="3"/>
  <c r="O199" i="3" s="1"/>
  <c r="M195" i="3"/>
  <c r="O195" i="3" s="1"/>
  <c r="M191" i="3"/>
  <c r="O191" i="3" s="1"/>
  <c r="M187" i="3"/>
  <c r="O187" i="3" s="1"/>
  <c r="M183" i="3"/>
  <c r="O183" i="3" s="1"/>
  <c r="M179" i="3"/>
  <c r="O179" i="3" s="1"/>
  <c r="M175" i="3"/>
  <c r="O175" i="3" s="1"/>
  <c r="M171" i="3"/>
  <c r="O171" i="3" s="1"/>
  <c r="M167" i="3"/>
  <c r="O167" i="3" s="1"/>
  <c r="M163" i="3"/>
  <c r="O163" i="3" s="1"/>
  <c r="M159" i="3"/>
  <c r="O159" i="3" s="1"/>
  <c r="M155" i="3"/>
  <c r="M151" i="3"/>
  <c r="O151" i="3" s="1"/>
  <c r="M147" i="3"/>
  <c r="O147" i="3" s="1"/>
  <c r="M143" i="3"/>
  <c r="O143" i="3" s="1"/>
  <c r="M139" i="3"/>
  <c r="O139" i="3" s="1"/>
  <c r="M135" i="3"/>
  <c r="O135" i="3" s="1"/>
  <c r="M131" i="3"/>
  <c r="O131" i="3" s="1"/>
  <c r="M127" i="3"/>
  <c r="O127" i="3" s="1"/>
  <c r="M123" i="3"/>
  <c r="O123" i="3" s="1"/>
  <c r="M119" i="3"/>
  <c r="O119" i="3" s="1"/>
  <c r="M115" i="3"/>
  <c r="O115" i="3" s="1"/>
  <c r="M111" i="3"/>
  <c r="O111" i="3" s="1"/>
  <c r="M107" i="3"/>
  <c r="O107" i="3" s="1"/>
  <c r="M103" i="3"/>
  <c r="O103" i="3" s="1"/>
  <c r="M99" i="3"/>
  <c r="O99" i="3" s="1"/>
  <c r="M95" i="3"/>
  <c r="O95" i="3" s="1"/>
  <c r="M91" i="3"/>
  <c r="O91" i="3" s="1"/>
  <c r="M87" i="3"/>
  <c r="O87" i="3" s="1"/>
  <c r="M83" i="3"/>
  <c r="O83" i="3" s="1"/>
  <c r="M79" i="3"/>
  <c r="O79" i="3" s="1"/>
  <c r="M75" i="3"/>
  <c r="O75" i="3" s="1"/>
  <c r="M71" i="3"/>
  <c r="O71" i="3" s="1"/>
  <c r="M67" i="3"/>
  <c r="O67" i="3" s="1"/>
  <c r="M63" i="3"/>
  <c r="O63" i="3" s="1"/>
  <c r="M59" i="3"/>
  <c r="O59" i="3" s="1"/>
  <c r="M55" i="3"/>
  <c r="O55" i="3" s="1"/>
  <c r="M51" i="3"/>
  <c r="O51" i="3" s="1"/>
  <c r="M47" i="3"/>
  <c r="O47" i="3" s="1"/>
  <c r="M43" i="3"/>
  <c r="O43" i="3" s="1"/>
  <c r="M39" i="3"/>
  <c r="O39" i="3" s="1"/>
  <c r="M35" i="3"/>
  <c r="O35" i="3" s="1"/>
  <c r="M31" i="3"/>
  <c r="O31" i="3" s="1"/>
  <c r="M27" i="3"/>
  <c r="O27" i="3" s="1"/>
  <c r="M23" i="3"/>
  <c r="O23" i="3" s="1"/>
  <c r="M19" i="3"/>
  <c r="O19" i="3" s="1"/>
  <c r="M202" i="3"/>
  <c r="O202" i="3" s="1"/>
  <c r="M198" i="3"/>
  <c r="O198" i="3" s="1"/>
  <c r="M194" i="3"/>
  <c r="O194" i="3" s="1"/>
  <c r="M190" i="3"/>
  <c r="O190" i="3" s="1"/>
  <c r="M186" i="3"/>
  <c r="O186" i="3" s="1"/>
  <c r="M182" i="3"/>
  <c r="O182" i="3" s="1"/>
  <c r="M178" i="3"/>
  <c r="O178" i="3" s="1"/>
  <c r="M174" i="3"/>
  <c r="O174" i="3" s="1"/>
  <c r="M170" i="3"/>
  <c r="O170" i="3" s="1"/>
  <c r="M166" i="3"/>
  <c r="O166" i="3" s="1"/>
  <c r="M162" i="3"/>
  <c r="O162" i="3" s="1"/>
  <c r="M158" i="3"/>
  <c r="O158" i="3" s="1"/>
  <c r="M154" i="3"/>
  <c r="O154" i="3" s="1"/>
  <c r="M150" i="3"/>
  <c r="O150" i="3" s="1"/>
  <c r="M146" i="3"/>
  <c r="O146" i="3" s="1"/>
  <c r="M142" i="3"/>
  <c r="O142" i="3" s="1"/>
  <c r="M138" i="3"/>
  <c r="O138" i="3" s="1"/>
  <c r="M134" i="3"/>
  <c r="O134" i="3" s="1"/>
  <c r="M130" i="3"/>
  <c r="O130" i="3" s="1"/>
  <c r="M126" i="3"/>
  <c r="O126" i="3" s="1"/>
  <c r="M122" i="3"/>
  <c r="O122" i="3" s="1"/>
  <c r="M118" i="3"/>
  <c r="O118" i="3" s="1"/>
  <c r="M114" i="3"/>
  <c r="O114" i="3" s="1"/>
  <c r="M110" i="3"/>
  <c r="O110" i="3" s="1"/>
  <c r="M106" i="3"/>
  <c r="O106" i="3" s="1"/>
  <c r="M102" i="3"/>
  <c r="O102" i="3" s="1"/>
  <c r="M98" i="3"/>
  <c r="O98" i="3" s="1"/>
  <c r="M94" i="3"/>
  <c r="O94" i="3" s="1"/>
  <c r="M90" i="3"/>
  <c r="O90" i="3" s="1"/>
  <c r="M86" i="3"/>
  <c r="O86" i="3" s="1"/>
  <c r="M82" i="3"/>
  <c r="O82" i="3" s="1"/>
  <c r="M78" i="3"/>
  <c r="O78" i="3" s="1"/>
  <c r="M74" i="3"/>
  <c r="O74" i="3" s="1"/>
  <c r="M70" i="3"/>
  <c r="O70" i="3" s="1"/>
  <c r="M66" i="3"/>
  <c r="O66" i="3" s="1"/>
  <c r="M62" i="3"/>
  <c r="O62" i="3" s="1"/>
  <c r="M58" i="3"/>
  <c r="O58" i="3" s="1"/>
  <c r="M54" i="3"/>
  <c r="O54" i="3" s="1"/>
  <c r="M50" i="3"/>
  <c r="O50" i="3" s="1"/>
  <c r="M46" i="3"/>
  <c r="O46" i="3" s="1"/>
  <c r="M42" i="3"/>
  <c r="O42" i="3" s="1"/>
  <c r="M38" i="3"/>
  <c r="O38" i="3" s="1"/>
  <c r="M34" i="3"/>
  <c r="O34" i="3" s="1"/>
  <c r="M30" i="3"/>
  <c r="O30" i="3" s="1"/>
  <c r="M26" i="3"/>
  <c r="O26" i="3" s="1"/>
  <c r="M22" i="3"/>
  <c r="O22" i="3" s="1"/>
  <c r="M18" i="3"/>
  <c r="O18" i="3" s="1"/>
  <c r="O155" i="3"/>
  <c r="M201" i="3"/>
  <c r="O201" i="3" s="1"/>
  <c r="M197" i="3"/>
  <c r="O197" i="3" s="1"/>
  <c r="M193" i="3"/>
  <c r="O193" i="3" s="1"/>
  <c r="M189" i="3"/>
  <c r="O189" i="3" s="1"/>
  <c r="M185" i="3"/>
  <c r="O185" i="3" s="1"/>
  <c r="M181" i="3"/>
  <c r="O181" i="3" s="1"/>
  <c r="M177" i="3"/>
  <c r="O177" i="3" s="1"/>
  <c r="M173" i="3"/>
  <c r="O173" i="3" s="1"/>
  <c r="M169" i="3"/>
  <c r="O169" i="3" s="1"/>
  <c r="M165" i="3"/>
  <c r="O165" i="3" s="1"/>
  <c r="M161" i="3"/>
  <c r="O161" i="3" s="1"/>
  <c r="M157" i="3"/>
  <c r="O157" i="3" s="1"/>
  <c r="M153" i="3"/>
  <c r="O153" i="3" s="1"/>
  <c r="M149" i="3"/>
  <c r="O149" i="3" s="1"/>
  <c r="M145" i="3"/>
  <c r="O145" i="3" s="1"/>
  <c r="M141" i="3"/>
  <c r="O141" i="3" s="1"/>
  <c r="M137" i="3"/>
  <c r="O137" i="3" s="1"/>
  <c r="M133" i="3"/>
  <c r="O133" i="3" s="1"/>
  <c r="M129" i="3"/>
  <c r="O129" i="3" s="1"/>
  <c r="M125" i="3"/>
  <c r="O125" i="3" s="1"/>
  <c r="M121" i="3"/>
  <c r="O121" i="3" s="1"/>
  <c r="M117" i="3"/>
  <c r="O117" i="3" s="1"/>
  <c r="M113" i="3"/>
  <c r="O113" i="3" s="1"/>
  <c r="M109" i="3"/>
  <c r="O109" i="3" s="1"/>
  <c r="M105" i="3"/>
  <c r="O105" i="3" s="1"/>
  <c r="M101" i="3"/>
  <c r="O101" i="3" s="1"/>
  <c r="M97" i="3"/>
  <c r="O97" i="3" s="1"/>
  <c r="M93" i="3"/>
  <c r="O93" i="3" s="1"/>
  <c r="M89" i="3"/>
  <c r="O89" i="3" s="1"/>
  <c r="M85" i="3"/>
  <c r="O85" i="3" s="1"/>
  <c r="M81" i="3"/>
  <c r="O81" i="3" s="1"/>
  <c r="M77" i="3"/>
  <c r="O77" i="3" s="1"/>
  <c r="M73" i="3"/>
  <c r="O73" i="3" s="1"/>
  <c r="M69" i="3"/>
  <c r="O69" i="3" s="1"/>
  <c r="M65" i="3"/>
  <c r="O65" i="3" s="1"/>
  <c r="M61" i="3"/>
  <c r="O61" i="3" s="1"/>
  <c r="M57" i="3"/>
  <c r="O57" i="3" s="1"/>
  <c r="M53" i="3"/>
  <c r="O53" i="3" s="1"/>
  <c r="M49" i="3"/>
  <c r="O49" i="3" s="1"/>
  <c r="M45" i="3"/>
  <c r="O45" i="3" s="1"/>
  <c r="M41" i="3"/>
  <c r="O41" i="3" s="1"/>
  <c r="M37" i="3"/>
  <c r="O37" i="3" s="1"/>
  <c r="M33" i="3"/>
  <c r="O33" i="3" s="1"/>
  <c r="M29" i="3"/>
  <c r="O29" i="3" s="1"/>
  <c r="M25" i="3"/>
  <c r="O25" i="3" s="1"/>
  <c r="M21" i="3"/>
  <c r="O21" i="3" s="1"/>
  <c r="M17" i="3"/>
  <c r="O17" i="3" s="1"/>
  <c r="O104" i="3"/>
  <c r="O100" i="3"/>
  <c r="O92" i="3"/>
  <c r="O84" i="3"/>
  <c r="O76" i="3"/>
  <c r="O72" i="3"/>
  <c r="O64" i="3"/>
  <c r="O56" i="3"/>
  <c r="O48" i="3"/>
  <c r="O44" i="3"/>
  <c r="O36" i="3"/>
  <c r="O32" i="3"/>
  <c r="O24" i="3"/>
  <c r="O116" i="3"/>
  <c r="O108" i="3"/>
  <c r="O96" i="3"/>
  <c r="O88" i="3"/>
  <c r="O80" i="3"/>
  <c r="O68" i="3"/>
  <c r="O60" i="3"/>
  <c r="O52" i="3"/>
  <c r="O40" i="3"/>
  <c r="O28" i="3"/>
  <c r="O20" i="3"/>
  <c r="H17" i="3" l="1"/>
  <c r="I17" i="3"/>
  <c r="H18" i="3"/>
  <c r="I18" i="3"/>
  <c r="H19" i="3"/>
  <c r="I19"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H60" i="3"/>
  <c r="I60" i="3"/>
  <c r="H61" i="3"/>
  <c r="I61" i="3"/>
  <c r="H62" i="3"/>
  <c r="I62" i="3"/>
  <c r="H63" i="3"/>
  <c r="I63" i="3"/>
  <c r="H64" i="3"/>
  <c r="I64" i="3"/>
  <c r="H65" i="3"/>
  <c r="I65" i="3"/>
  <c r="H66" i="3"/>
  <c r="I66" i="3"/>
  <c r="H67" i="3"/>
  <c r="I67" i="3"/>
  <c r="H68" i="3"/>
  <c r="I68" i="3"/>
  <c r="H69" i="3"/>
  <c r="I69" i="3"/>
  <c r="H70" i="3"/>
  <c r="I70" i="3"/>
  <c r="H71" i="3"/>
  <c r="I71" i="3"/>
  <c r="H72" i="3"/>
  <c r="I72" i="3"/>
  <c r="H73" i="3"/>
  <c r="I73" i="3"/>
  <c r="H74" i="3"/>
  <c r="I74" i="3"/>
  <c r="H75" i="3"/>
  <c r="I75" i="3"/>
  <c r="H76" i="3"/>
  <c r="I76" i="3"/>
  <c r="H77" i="3"/>
  <c r="I77" i="3"/>
  <c r="H78" i="3"/>
  <c r="I78" i="3"/>
  <c r="H79" i="3"/>
  <c r="I79" i="3"/>
  <c r="H80" i="3"/>
  <c r="I80" i="3"/>
  <c r="H81" i="3"/>
  <c r="I81" i="3"/>
  <c r="H82" i="3"/>
  <c r="I82" i="3"/>
  <c r="H83" i="3"/>
  <c r="I83" i="3"/>
  <c r="H84" i="3"/>
  <c r="I84" i="3"/>
  <c r="H85" i="3"/>
  <c r="I85" i="3"/>
  <c r="H86" i="3"/>
  <c r="I86" i="3"/>
  <c r="H87" i="3"/>
  <c r="I87" i="3"/>
  <c r="H88" i="3"/>
  <c r="I88" i="3"/>
  <c r="H89" i="3"/>
  <c r="I89" i="3"/>
  <c r="H90" i="3"/>
  <c r="I90" i="3"/>
  <c r="H91" i="3"/>
  <c r="I91" i="3"/>
  <c r="H92" i="3"/>
  <c r="I92" i="3"/>
  <c r="H93" i="3"/>
  <c r="I93" i="3"/>
  <c r="H94" i="3"/>
  <c r="I94" i="3"/>
  <c r="H95" i="3"/>
  <c r="I95" i="3"/>
  <c r="H96" i="3"/>
  <c r="I96" i="3"/>
  <c r="H97" i="3"/>
  <c r="I97" i="3"/>
  <c r="H98" i="3"/>
  <c r="I98" i="3"/>
  <c r="H99" i="3"/>
  <c r="I99" i="3"/>
  <c r="H100" i="3"/>
  <c r="I100" i="3"/>
  <c r="H101" i="3"/>
  <c r="I101" i="3"/>
  <c r="H102" i="3"/>
  <c r="I102" i="3"/>
  <c r="H103" i="3"/>
  <c r="I103" i="3"/>
  <c r="H104" i="3"/>
  <c r="I104" i="3"/>
  <c r="H105" i="3"/>
  <c r="I105" i="3"/>
  <c r="H106" i="3"/>
  <c r="I106" i="3"/>
  <c r="H107" i="3"/>
  <c r="I107" i="3"/>
  <c r="H108" i="3"/>
  <c r="I108" i="3"/>
  <c r="H109" i="3"/>
  <c r="I109" i="3"/>
  <c r="H110" i="3"/>
  <c r="I110" i="3"/>
  <c r="H111" i="3"/>
  <c r="I111" i="3"/>
  <c r="H112" i="3"/>
  <c r="I112" i="3"/>
  <c r="H113" i="3"/>
  <c r="I113" i="3"/>
  <c r="H114" i="3"/>
  <c r="I114" i="3"/>
  <c r="H115" i="3"/>
  <c r="I115" i="3"/>
  <c r="H116" i="3"/>
  <c r="I116" i="3"/>
  <c r="H117" i="3"/>
  <c r="I117" i="3"/>
  <c r="H118" i="3"/>
  <c r="I118" i="3"/>
  <c r="H119" i="3"/>
  <c r="I119" i="3"/>
  <c r="H120" i="3"/>
  <c r="I120" i="3"/>
  <c r="H121" i="3"/>
  <c r="I121" i="3"/>
  <c r="H122" i="3"/>
  <c r="I122" i="3"/>
  <c r="H123" i="3"/>
  <c r="I123" i="3"/>
  <c r="H124" i="3"/>
  <c r="I124" i="3"/>
  <c r="H125" i="3"/>
  <c r="I125" i="3"/>
  <c r="H126" i="3"/>
  <c r="I126" i="3"/>
  <c r="H127" i="3"/>
  <c r="I127" i="3"/>
  <c r="H128" i="3"/>
  <c r="I128" i="3"/>
  <c r="H129" i="3"/>
  <c r="I129" i="3"/>
  <c r="H130" i="3"/>
  <c r="I130" i="3"/>
  <c r="H131" i="3"/>
  <c r="I131" i="3"/>
  <c r="H132" i="3"/>
  <c r="I132" i="3"/>
  <c r="H133" i="3"/>
  <c r="I133" i="3"/>
  <c r="H134" i="3"/>
  <c r="I134" i="3"/>
  <c r="H135" i="3"/>
  <c r="I135" i="3"/>
  <c r="H136" i="3"/>
  <c r="I136" i="3"/>
  <c r="H137" i="3"/>
  <c r="I137" i="3"/>
  <c r="H138" i="3"/>
  <c r="I138" i="3"/>
  <c r="H139" i="3"/>
  <c r="I139" i="3"/>
  <c r="H140" i="3"/>
  <c r="I140" i="3"/>
  <c r="H141" i="3"/>
  <c r="I141" i="3"/>
  <c r="H142" i="3"/>
  <c r="I142" i="3"/>
  <c r="H143" i="3"/>
  <c r="I143" i="3"/>
  <c r="H144" i="3"/>
  <c r="I144" i="3"/>
  <c r="H145" i="3"/>
  <c r="I145" i="3"/>
  <c r="H146" i="3"/>
  <c r="I146" i="3"/>
  <c r="H147" i="3"/>
  <c r="I147" i="3"/>
  <c r="H148" i="3"/>
  <c r="I148" i="3"/>
  <c r="H149" i="3"/>
  <c r="I149" i="3"/>
  <c r="H150" i="3"/>
  <c r="I150" i="3"/>
  <c r="H151" i="3"/>
  <c r="I151" i="3"/>
  <c r="H152" i="3"/>
  <c r="I152" i="3"/>
  <c r="H153" i="3"/>
  <c r="I153" i="3"/>
  <c r="H154" i="3"/>
  <c r="I154" i="3"/>
  <c r="H155" i="3"/>
  <c r="I155" i="3"/>
  <c r="H156" i="3"/>
  <c r="I156" i="3"/>
  <c r="H157" i="3"/>
  <c r="I157" i="3"/>
  <c r="H158" i="3"/>
  <c r="I158" i="3"/>
  <c r="H159" i="3"/>
  <c r="I159" i="3"/>
  <c r="H160" i="3"/>
  <c r="I160" i="3"/>
  <c r="H161" i="3"/>
  <c r="I161" i="3"/>
  <c r="H162" i="3"/>
  <c r="I162" i="3"/>
  <c r="H163" i="3"/>
  <c r="I163" i="3"/>
  <c r="H164" i="3"/>
  <c r="I164" i="3"/>
  <c r="H165" i="3"/>
  <c r="I165" i="3"/>
  <c r="H166" i="3"/>
  <c r="I166" i="3"/>
  <c r="H167" i="3"/>
  <c r="I167" i="3"/>
  <c r="H168" i="3"/>
  <c r="I168" i="3"/>
  <c r="H169" i="3"/>
  <c r="I169" i="3"/>
  <c r="H170" i="3"/>
  <c r="I170" i="3"/>
  <c r="H171" i="3"/>
  <c r="I171" i="3"/>
  <c r="H172" i="3"/>
  <c r="I172" i="3"/>
  <c r="H173" i="3"/>
  <c r="I173" i="3"/>
  <c r="H174" i="3"/>
  <c r="I174" i="3"/>
  <c r="H175" i="3"/>
  <c r="I175" i="3"/>
  <c r="H176" i="3"/>
  <c r="I176" i="3"/>
  <c r="H177" i="3"/>
  <c r="I177" i="3"/>
  <c r="H178" i="3"/>
  <c r="I178" i="3"/>
  <c r="H179" i="3"/>
  <c r="I179" i="3"/>
  <c r="H180" i="3"/>
  <c r="I180" i="3"/>
  <c r="H181" i="3"/>
  <c r="I181" i="3"/>
  <c r="H182" i="3"/>
  <c r="I182" i="3"/>
  <c r="H183" i="3"/>
  <c r="I183" i="3"/>
  <c r="H184" i="3"/>
  <c r="I184" i="3"/>
  <c r="H185" i="3"/>
  <c r="I185" i="3"/>
  <c r="H186" i="3"/>
  <c r="I186" i="3"/>
  <c r="H187" i="3"/>
  <c r="I187" i="3"/>
  <c r="H188" i="3"/>
  <c r="I188" i="3"/>
  <c r="H189" i="3"/>
  <c r="I189" i="3"/>
  <c r="H190" i="3"/>
  <c r="I190" i="3"/>
  <c r="H191" i="3"/>
  <c r="I191" i="3"/>
  <c r="H192" i="3"/>
  <c r="I192" i="3"/>
  <c r="H193" i="3"/>
  <c r="I193" i="3"/>
  <c r="H194" i="3"/>
  <c r="I194" i="3"/>
  <c r="H195" i="3"/>
  <c r="I195" i="3"/>
  <c r="H196" i="3"/>
  <c r="I196" i="3"/>
  <c r="H197" i="3"/>
  <c r="I197" i="3"/>
  <c r="H198" i="3"/>
  <c r="I198" i="3"/>
  <c r="H199" i="3"/>
  <c r="I199" i="3"/>
  <c r="H200" i="3"/>
  <c r="I200" i="3"/>
  <c r="H201" i="3"/>
  <c r="I201" i="3"/>
  <c r="H202" i="3"/>
  <c r="I202"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I8" i="3"/>
  <c r="H8"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8" i="3"/>
  <c r="I210" i="3"/>
  <c r="H210" i="3"/>
  <c r="E210" i="3"/>
  <c r="D210" i="3"/>
  <c r="G210" i="3"/>
  <c r="C210" i="3"/>
  <c r="B210" i="3"/>
  <c r="I209" i="3"/>
  <c r="H209" i="3"/>
  <c r="E209" i="3"/>
  <c r="D209" i="3"/>
  <c r="G209" i="3"/>
  <c r="C209" i="3"/>
  <c r="B209" i="3"/>
  <c r="I208" i="3"/>
  <c r="H208" i="3"/>
  <c r="E208" i="3"/>
  <c r="D208" i="3"/>
  <c r="G208" i="3"/>
  <c r="C208" i="3"/>
  <c r="B208" i="3"/>
  <c r="I207" i="3"/>
  <c r="H207" i="3"/>
  <c r="E207" i="3"/>
  <c r="D207" i="3"/>
  <c r="G207" i="3"/>
  <c r="C207" i="3"/>
  <c r="B207" i="3"/>
  <c r="I206" i="3"/>
  <c r="H206" i="3"/>
  <c r="E206" i="3"/>
  <c r="D206" i="3"/>
  <c r="G206" i="3"/>
  <c r="C206" i="3"/>
  <c r="B206" i="3"/>
  <c r="I205" i="3"/>
  <c r="H205" i="3"/>
  <c r="E205" i="3"/>
  <c r="D205" i="3"/>
  <c r="G205" i="3"/>
  <c r="C205" i="3"/>
  <c r="B205" i="3"/>
  <c r="I204" i="3"/>
  <c r="H204" i="3"/>
  <c r="E204" i="3"/>
  <c r="D204" i="3"/>
  <c r="G204" i="3"/>
  <c r="C204" i="3"/>
  <c r="B204" i="3"/>
  <c r="I203" i="3"/>
  <c r="H203" i="3"/>
  <c r="E203" i="3"/>
  <c r="D203" i="3"/>
  <c r="G203" i="3"/>
  <c r="C203" i="3"/>
  <c r="B203" i="3"/>
  <c r="E202" i="3"/>
  <c r="D202" i="3"/>
  <c r="G202" i="3"/>
  <c r="C202" i="3"/>
  <c r="B202" i="3"/>
  <c r="E201" i="3"/>
  <c r="D201" i="3"/>
  <c r="G201" i="3"/>
  <c r="C201" i="3"/>
  <c r="B201" i="3"/>
  <c r="E200" i="3"/>
  <c r="D200" i="3"/>
  <c r="G200" i="3"/>
  <c r="C200" i="3"/>
  <c r="B200" i="3"/>
  <c r="E199" i="3"/>
  <c r="D199" i="3"/>
  <c r="G199" i="3"/>
  <c r="C199" i="3"/>
  <c r="B199" i="3"/>
  <c r="E198" i="3"/>
  <c r="D198" i="3"/>
  <c r="G198" i="3"/>
  <c r="C198" i="3"/>
  <c r="B198" i="3"/>
  <c r="E197" i="3"/>
  <c r="D197" i="3"/>
  <c r="G197" i="3"/>
  <c r="C197" i="3"/>
  <c r="B197" i="3"/>
  <c r="E196" i="3"/>
  <c r="D196" i="3"/>
  <c r="G196" i="3"/>
  <c r="C196" i="3"/>
  <c r="B196" i="3"/>
  <c r="E195" i="3"/>
  <c r="D195" i="3"/>
  <c r="G195" i="3"/>
  <c r="C195" i="3"/>
  <c r="B195" i="3"/>
  <c r="E194" i="3"/>
  <c r="D194" i="3"/>
  <c r="G194" i="3"/>
  <c r="C194" i="3"/>
  <c r="B194" i="3"/>
  <c r="E193" i="3"/>
  <c r="D193" i="3"/>
  <c r="G193" i="3"/>
  <c r="C193" i="3"/>
  <c r="B193" i="3"/>
  <c r="E192" i="3"/>
  <c r="D192" i="3"/>
  <c r="G192" i="3"/>
  <c r="C192" i="3"/>
  <c r="B192" i="3"/>
  <c r="E191" i="3"/>
  <c r="D191" i="3"/>
  <c r="G191" i="3"/>
  <c r="C191" i="3"/>
  <c r="B191" i="3"/>
  <c r="E190" i="3"/>
  <c r="D190" i="3"/>
  <c r="G190" i="3"/>
  <c r="C190" i="3"/>
  <c r="B190" i="3"/>
  <c r="E189" i="3"/>
  <c r="D189" i="3"/>
  <c r="G189" i="3"/>
  <c r="C189" i="3"/>
  <c r="B189" i="3"/>
  <c r="E188" i="3"/>
  <c r="D188" i="3"/>
  <c r="G188" i="3"/>
  <c r="C188" i="3"/>
  <c r="B188" i="3"/>
  <c r="E187" i="3"/>
  <c r="D187" i="3"/>
  <c r="G187" i="3"/>
  <c r="C187" i="3"/>
  <c r="B187" i="3"/>
  <c r="E186" i="3"/>
  <c r="D186" i="3"/>
  <c r="G186" i="3"/>
  <c r="C186" i="3"/>
  <c r="B186" i="3"/>
  <c r="E185" i="3"/>
  <c r="D185" i="3"/>
  <c r="G185" i="3"/>
  <c r="C185" i="3"/>
  <c r="B185" i="3"/>
  <c r="E184" i="3"/>
  <c r="D184" i="3"/>
  <c r="G184" i="3"/>
  <c r="C184" i="3"/>
  <c r="B184" i="3"/>
  <c r="E183" i="3"/>
  <c r="D183" i="3"/>
  <c r="G183" i="3"/>
  <c r="C183" i="3"/>
  <c r="B183" i="3"/>
  <c r="E182" i="3"/>
  <c r="D182" i="3"/>
  <c r="G182" i="3"/>
  <c r="C182" i="3"/>
  <c r="B182" i="3"/>
  <c r="E181" i="3"/>
  <c r="D181" i="3"/>
  <c r="G181" i="3"/>
  <c r="C181" i="3"/>
  <c r="B181" i="3"/>
  <c r="E180" i="3"/>
  <c r="D180" i="3"/>
  <c r="G180" i="3"/>
  <c r="C180" i="3"/>
  <c r="B180" i="3"/>
  <c r="E179" i="3"/>
  <c r="D179" i="3"/>
  <c r="G179" i="3"/>
  <c r="C179" i="3"/>
  <c r="B179" i="3"/>
  <c r="E178" i="3"/>
  <c r="D178" i="3"/>
  <c r="G178" i="3"/>
  <c r="C178" i="3"/>
  <c r="B178" i="3"/>
  <c r="E177" i="3"/>
  <c r="D177" i="3"/>
  <c r="G177" i="3"/>
  <c r="C177" i="3"/>
  <c r="B177" i="3"/>
  <c r="E176" i="3"/>
  <c r="D176" i="3"/>
  <c r="G176" i="3"/>
  <c r="C176" i="3"/>
  <c r="B176" i="3"/>
  <c r="E175" i="3"/>
  <c r="D175" i="3"/>
  <c r="G175" i="3"/>
  <c r="C175" i="3"/>
  <c r="B175" i="3"/>
  <c r="E174" i="3"/>
  <c r="D174" i="3"/>
  <c r="G174" i="3"/>
  <c r="C174" i="3"/>
  <c r="B174" i="3"/>
  <c r="E173" i="3"/>
  <c r="D173" i="3"/>
  <c r="G173" i="3"/>
  <c r="C173" i="3"/>
  <c r="B173" i="3"/>
  <c r="E172" i="3"/>
  <c r="D172" i="3"/>
  <c r="G172" i="3"/>
  <c r="C172" i="3"/>
  <c r="B172" i="3"/>
  <c r="E171" i="3"/>
  <c r="D171" i="3"/>
  <c r="G171" i="3"/>
  <c r="C171" i="3"/>
  <c r="B171" i="3"/>
  <c r="E170" i="3"/>
  <c r="D170" i="3"/>
  <c r="G170" i="3"/>
  <c r="C170" i="3"/>
  <c r="B170" i="3"/>
  <c r="E169" i="3"/>
  <c r="D169" i="3"/>
  <c r="G169" i="3"/>
  <c r="C169" i="3"/>
  <c r="B169" i="3"/>
  <c r="E168" i="3"/>
  <c r="D168" i="3"/>
  <c r="G168" i="3"/>
  <c r="C168" i="3"/>
  <c r="B168" i="3"/>
  <c r="E167" i="3"/>
  <c r="D167" i="3"/>
  <c r="G167" i="3"/>
  <c r="C167" i="3"/>
  <c r="B167" i="3"/>
  <c r="E166" i="3"/>
  <c r="D166" i="3"/>
  <c r="G166" i="3"/>
  <c r="C166" i="3"/>
  <c r="B166" i="3"/>
  <c r="E165" i="3"/>
  <c r="D165" i="3"/>
  <c r="G165" i="3"/>
  <c r="C165" i="3"/>
  <c r="B165" i="3"/>
  <c r="E164" i="3"/>
  <c r="D164" i="3"/>
  <c r="G164" i="3"/>
  <c r="C164" i="3"/>
  <c r="B164" i="3"/>
  <c r="E163" i="3"/>
  <c r="D163" i="3"/>
  <c r="G163" i="3"/>
  <c r="C163" i="3"/>
  <c r="B163" i="3"/>
  <c r="E162" i="3"/>
  <c r="D162" i="3"/>
  <c r="G162" i="3"/>
  <c r="C162" i="3"/>
  <c r="B162" i="3"/>
  <c r="E161" i="3"/>
  <c r="D161" i="3"/>
  <c r="G161" i="3"/>
  <c r="C161" i="3"/>
  <c r="B161" i="3"/>
  <c r="E160" i="3"/>
  <c r="D160" i="3"/>
  <c r="G160" i="3"/>
  <c r="C160" i="3"/>
  <c r="B160" i="3"/>
  <c r="E159" i="3"/>
  <c r="D159" i="3"/>
  <c r="G159" i="3"/>
  <c r="C159" i="3"/>
  <c r="B159" i="3"/>
  <c r="E158" i="3"/>
  <c r="D158" i="3"/>
  <c r="G158" i="3"/>
  <c r="C158" i="3"/>
  <c r="B158" i="3"/>
  <c r="E157" i="3"/>
  <c r="D157" i="3"/>
  <c r="G157" i="3"/>
  <c r="C157" i="3"/>
  <c r="B157" i="3"/>
  <c r="E156" i="3"/>
  <c r="D156" i="3"/>
  <c r="G156" i="3"/>
  <c r="C156" i="3"/>
  <c r="B156" i="3"/>
  <c r="E155" i="3"/>
  <c r="D155" i="3"/>
  <c r="G155" i="3"/>
  <c r="C155" i="3"/>
  <c r="B155" i="3"/>
  <c r="E154" i="3"/>
  <c r="D154" i="3"/>
  <c r="G154" i="3"/>
  <c r="C154" i="3"/>
  <c r="B154" i="3"/>
  <c r="E153" i="3"/>
  <c r="D153" i="3"/>
  <c r="G153" i="3"/>
  <c r="C153" i="3"/>
  <c r="B153" i="3"/>
  <c r="E152" i="3"/>
  <c r="D152" i="3"/>
  <c r="G152" i="3"/>
  <c r="C152" i="3"/>
  <c r="B152" i="3"/>
  <c r="E151" i="3"/>
  <c r="D151" i="3"/>
  <c r="G151" i="3"/>
  <c r="C151" i="3"/>
  <c r="B151" i="3"/>
  <c r="E150" i="3"/>
  <c r="D150" i="3"/>
  <c r="G150" i="3"/>
  <c r="C150" i="3"/>
  <c r="B150" i="3"/>
  <c r="E149" i="3"/>
  <c r="D149" i="3"/>
  <c r="G149" i="3"/>
  <c r="C149" i="3"/>
  <c r="B149" i="3"/>
  <c r="E148" i="3"/>
  <c r="D148" i="3"/>
  <c r="G148" i="3"/>
  <c r="C148" i="3"/>
  <c r="B148" i="3"/>
  <c r="E147" i="3"/>
  <c r="D147" i="3"/>
  <c r="G147" i="3"/>
  <c r="C147" i="3"/>
  <c r="B147" i="3"/>
  <c r="E146" i="3"/>
  <c r="D146" i="3"/>
  <c r="G146" i="3"/>
  <c r="C146" i="3"/>
  <c r="B146" i="3"/>
  <c r="E145" i="3"/>
  <c r="D145" i="3"/>
  <c r="G145" i="3"/>
  <c r="C145" i="3"/>
  <c r="B145" i="3"/>
  <c r="E144" i="3"/>
  <c r="D144" i="3"/>
  <c r="G144" i="3"/>
  <c r="C144" i="3"/>
  <c r="B144" i="3"/>
  <c r="E143" i="3"/>
  <c r="D143" i="3"/>
  <c r="G143" i="3"/>
  <c r="C143" i="3"/>
  <c r="B143" i="3"/>
  <c r="E142" i="3"/>
  <c r="D142" i="3"/>
  <c r="G142" i="3"/>
  <c r="C142" i="3"/>
  <c r="B142" i="3"/>
  <c r="E141" i="3"/>
  <c r="D141" i="3"/>
  <c r="G141" i="3"/>
  <c r="C141" i="3"/>
  <c r="B141" i="3"/>
  <c r="E140" i="3"/>
  <c r="D140" i="3"/>
  <c r="G140" i="3"/>
  <c r="C140" i="3"/>
  <c r="B140" i="3"/>
  <c r="E139" i="3"/>
  <c r="D139" i="3"/>
  <c r="G139" i="3"/>
  <c r="C139" i="3"/>
  <c r="B139" i="3"/>
  <c r="E138" i="3"/>
  <c r="D138" i="3"/>
  <c r="G138" i="3"/>
  <c r="C138" i="3"/>
  <c r="B138" i="3"/>
  <c r="E137" i="3"/>
  <c r="D137" i="3"/>
  <c r="G137" i="3"/>
  <c r="C137" i="3"/>
  <c r="B137" i="3"/>
  <c r="E136" i="3"/>
  <c r="D136" i="3"/>
  <c r="G136" i="3"/>
  <c r="C136" i="3"/>
  <c r="B136" i="3"/>
  <c r="E135" i="3"/>
  <c r="D135" i="3"/>
  <c r="G135" i="3"/>
  <c r="C135" i="3"/>
  <c r="B135" i="3"/>
  <c r="E134" i="3"/>
  <c r="D134" i="3"/>
  <c r="G134" i="3"/>
  <c r="C134" i="3"/>
  <c r="B134" i="3"/>
  <c r="E133" i="3"/>
  <c r="D133" i="3"/>
  <c r="G133" i="3"/>
  <c r="C133" i="3"/>
  <c r="B133" i="3"/>
  <c r="E132" i="3"/>
  <c r="D132" i="3"/>
  <c r="G132" i="3"/>
  <c r="C132" i="3"/>
  <c r="B132" i="3"/>
  <c r="E131" i="3"/>
  <c r="D131" i="3"/>
  <c r="G131" i="3"/>
  <c r="C131" i="3"/>
  <c r="B131" i="3"/>
  <c r="E130" i="3"/>
  <c r="D130" i="3"/>
  <c r="G130" i="3"/>
  <c r="C130" i="3"/>
  <c r="B130" i="3"/>
  <c r="E129" i="3"/>
  <c r="D129" i="3"/>
  <c r="G129" i="3"/>
  <c r="C129" i="3"/>
  <c r="B129" i="3"/>
  <c r="E128" i="3"/>
  <c r="D128" i="3"/>
  <c r="G128" i="3"/>
  <c r="C128" i="3"/>
  <c r="B128" i="3"/>
  <c r="E127" i="3"/>
  <c r="D127" i="3"/>
  <c r="G127" i="3"/>
  <c r="C127" i="3"/>
  <c r="B127" i="3"/>
  <c r="E126" i="3"/>
  <c r="D126" i="3"/>
  <c r="G126" i="3"/>
  <c r="C126" i="3"/>
  <c r="B126" i="3"/>
  <c r="E125" i="3"/>
  <c r="D125" i="3"/>
  <c r="G125" i="3"/>
  <c r="C125" i="3"/>
  <c r="B125" i="3"/>
  <c r="E124" i="3"/>
  <c r="D124" i="3"/>
  <c r="G124" i="3"/>
  <c r="C124" i="3"/>
  <c r="B124" i="3"/>
  <c r="E123" i="3"/>
  <c r="D123" i="3"/>
  <c r="G123" i="3"/>
  <c r="C123" i="3"/>
  <c r="B123" i="3"/>
  <c r="E122" i="3"/>
  <c r="D122" i="3"/>
  <c r="G122" i="3"/>
  <c r="C122" i="3"/>
  <c r="B122" i="3"/>
  <c r="E121" i="3"/>
  <c r="D121" i="3"/>
  <c r="G121" i="3"/>
  <c r="C121" i="3"/>
  <c r="B121" i="3"/>
  <c r="E120" i="3"/>
  <c r="D120" i="3"/>
  <c r="G120" i="3"/>
  <c r="C120" i="3"/>
  <c r="B120" i="3"/>
  <c r="E119" i="3"/>
  <c r="D119" i="3"/>
  <c r="G119" i="3"/>
  <c r="C119" i="3"/>
  <c r="B119" i="3"/>
  <c r="E118" i="3"/>
  <c r="D118" i="3"/>
  <c r="G118" i="3"/>
  <c r="C118" i="3"/>
  <c r="B118" i="3"/>
  <c r="E117" i="3"/>
  <c r="D117" i="3"/>
  <c r="G117" i="3"/>
  <c r="C117" i="3"/>
  <c r="B117" i="3"/>
  <c r="E116" i="3"/>
  <c r="D116" i="3"/>
  <c r="G116" i="3"/>
  <c r="C116" i="3"/>
  <c r="B116" i="3"/>
  <c r="E115" i="3"/>
  <c r="D115" i="3"/>
  <c r="G115" i="3"/>
  <c r="C115" i="3"/>
  <c r="B115" i="3"/>
  <c r="E114" i="3"/>
  <c r="D114" i="3"/>
  <c r="G114" i="3"/>
  <c r="C114" i="3"/>
  <c r="B114" i="3"/>
  <c r="E113" i="3"/>
  <c r="D113" i="3"/>
  <c r="G113" i="3"/>
  <c r="C113" i="3"/>
  <c r="B113" i="3"/>
  <c r="E112" i="3"/>
  <c r="D112" i="3"/>
  <c r="G112" i="3"/>
  <c r="C112" i="3"/>
  <c r="B112" i="3"/>
  <c r="E111" i="3"/>
  <c r="D111" i="3"/>
  <c r="G111" i="3"/>
  <c r="C111" i="3"/>
  <c r="B111" i="3"/>
  <c r="E110" i="3"/>
  <c r="D110" i="3"/>
  <c r="G110" i="3"/>
  <c r="C110" i="3"/>
  <c r="B110" i="3"/>
  <c r="E109" i="3"/>
  <c r="D109" i="3"/>
  <c r="G109" i="3"/>
  <c r="C109" i="3"/>
  <c r="B109" i="3"/>
  <c r="E108" i="3"/>
  <c r="D108" i="3"/>
  <c r="G108" i="3"/>
  <c r="C108" i="3"/>
  <c r="B108" i="3"/>
  <c r="E107" i="3"/>
  <c r="D107" i="3"/>
  <c r="G107" i="3"/>
  <c r="C107" i="3"/>
  <c r="B107" i="3"/>
  <c r="E106" i="3"/>
  <c r="D106" i="3"/>
  <c r="G106" i="3"/>
  <c r="C106" i="3"/>
  <c r="B106" i="3"/>
  <c r="E105" i="3"/>
  <c r="D105" i="3"/>
  <c r="G105" i="3"/>
  <c r="C105" i="3"/>
  <c r="B105" i="3"/>
  <c r="E104" i="3"/>
  <c r="D104" i="3"/>
  <c r="G104" i="3"/>
  <c r="C104" i="3"/>
  <c r="B104" i="3"/>
  <c r="E103" i="3"/>
  <c r="D103" i="3"/>
  <c r="G103" i="3"/>
  <c r="C103" i="3"/>
  <c r="B103" i="3"/>
  <c r="E102" i="3"/>
  <c r="D102" i="3"/>
  <c r="G102" i="3"/>
  <c r="C102" i="3"/>
  <c r="B102" i="3"/>
  <c r="E101" i="3"/>
  <c r="D101" i="3"/>
  <c r="G101" i="3"/>
  <c r="C101" i="3"/>
  <c r="B101" i="3"/>
  <c r="E100" i="3"/>
  <c r="D100" i="3"/>
  <c r="G100" i="3"/>
  <c r="C100" i="3"/>
  <c r="B100" i="3"/>
  <c r="E99" i="3"/>
  <c r="D99" i="3"/>
  <c r="G99" i="3"/>
  <c r="C99" i="3"/>
  <c r="B99" i="3"/>
  <c r="E98" i="3"/>
  <c r="D98" i="3"/>
  <c r="G98" i="3"/>
  <c r="C98" i="3"/>
  <c r="B98" i="3"/>
  <c r="E97" i="3"/>
  <c r="D97" i="3"/>
  <c r="G97" i="3"/>
  <c r="C97" i="3"/>
  <c r="B97" i="3"/>
  <c r="E96" i="3"/>
  <c r="D96" i="3"/>
  <c r="G96" i="3"/>
  <c r="C96" i="3"/>
  <c r="B96" i="3"/>
  <c r="E95" i="3"/>
  <c r="D95" i="3"/>
  <c r="G95" i="3"/>
  <c r="C95" i="3"/>
  <c r="B95" i="3"/>
  <c r="E94" i="3"/>
  <c r="D94" i="3"/>
  <c r="G94" i="3"/>
  <c r="C94" i="3"/>
  <c r="B94" i="3"/>
  <c r="E93" i="3"/>
  <c r="D93" i="3"/>
  <c r="G93" i="3"/>
  <c r="C93" i="3"/>
  <c r="B93" i="3"/>
  <c r="E92" i="3"/>
  <c r="D92" i="3"/>
  <c r="G92" i="3"/>
  <c r="C92" i="3"/>
  <c r="B92" i="3"/>
  <c r="E91" i="3"/>
  <c r="D91" i="3"/>
  <c r="G91" i="3"/>
  <c r="C91" i="3"/>
  <c r="B91" i="3"/>
  <c r="E90" i="3"/>
  <c r="D90" i="3"/>
  <c r="G90" i="3"/>
  <c r="C90" i="3"/>
  <c r="B90" i="3"/>
  <c r="E89" i="3"/>
  <c r="D89" i="3"/>
  <c r="G89" i="3"/>
  <c r="C89" i="3"/>
  <c r="B89" i="3"/>
  <c r="E88" i="3"/>
  <c r="D88" i="3"/>
  <c r="G88" i="3"/>
  <c r="C88" i="3"/>
  <c r="B88" i="3"/>
  <c r="E87" i="3"/>
  <c r="D87" i="3"/>
  <c r="G87" i="3"/>
  <c r="C87" i="3"/>
  <c r="B87" i="3"/>
  <c r="E86" i="3"/>
  <c r="D86" i="3"/>
  <c r="G86" i="3"/>
  <c r="C86" i="3"/>
  <c r="B86" i="3"/>
  <c r="E85" i="3"/>
  <c r="D85" i="3"/>
  <c r="G85" i="3"/>
  <c r="C85" i="3"/>
  <c r="B85" i="3"/>
  <c r="E84" i="3"/>
  <c r="D84" i="3"/>
  <c r="G84" i="3"/>
  <c r="C84" i="3"/>
  <c r="B84" i="3"/>
  <c r="E83" i="3"/>
  <c r="D83" i="3"/>
  <c r="G83" i="3"/>
  <c r="C83" i="3"/>
  <c r="B83" i="3"/>
  <c r="E82" i="3"/>
  <c r="D82" i="3"/>
  <c r="G82" i="3"/>
  <c r="C82" i="3"/>
  <c r="B82" i="3"/>
  <c r="E81" i="3"/>
  <c r="D81" i="3"/>
  <c r="G81" i="3"/>
  <c r="C81" i="3"/>
  <c r="B81" i="3"/>
  <c r="E80" i="3"/>
  <c r="D80" i="3"/>
  <c r="G80" i="3"/>
  <c r="C80" i="3"/>
  <c r="B80" i="3"/>
  <c r="E79" i="3"/>
  <c r="D79" i="3"/>
  <c r="G79" i="3"/>
  <c r="C79" i="3"/>
  <c r="B79" i="3"/>
  <c r="E78" i="3"/>
  <c r="D78" i="3"/>
  <c r="G78" i="3"/>
  <c r="C78" i="3"/>
  <c r="B78" i="3"/>
  <c r="E77" i="3"/>
  <c r="D77" i="3"/>
  <c r="G77" i="3"/>
  <c r="C77" i="3"/>
  <c r="B77" i="3"/>
  <c r="E76" i="3"/>
  <c r="D76" i="3"/>
  <c r="G76" i="3"/>
  <c r="C76" i="3"/>
  <c r="B76" i="3"/>
  <c r="E75" i="3"/>
  <c r="D75" i="3"/>
  <c r="G75" i="3"/>
  <c r="C75" i="3"/>
  <c r="B75" i="3"/>
  <c r="E74" i="3"/>
  <c r="D74" i="3"/>
  <c r="G74" i="3"/>
  <c r="C74" i="3"/>
  <c r="B74" i="3"/>
  <c r="E73" i="3"/>
  <c r="D73" i="3"/>
  <c r="G73" i="3"/>
  <c r="C73" i="3"/>
  <c r="B73" i="3"/>
  <c r="E72" i="3"/>
  <c r="D72" i="3"/>
  <c r="G72" i="3"/>
  <c r="C72" i="3"/>
  <c r="B72" i="3"/>
  <c r="E71" i="3"/>
  <c r="D71" i="3"/>
  <c r="G71" i="3"/>
  <c r="C71" i="3"/>
  <c r="B71" i="3"/>
  <c r="E70" i="3"/>
  <c r="D70" i="3"/>
  <c r="G70" i="3"/>
  <c r="C70" i="3"/>
  <c r="B70" i="3"/>
  <c r="E69" i="3"/>
  <c r="D69" i="3"/>
  <c r="G69" i="3"/>
  <c r="C69" i="3"/>
  <c r="B69" i="3"/>
  <c r="E68" i="3"/>
  <c r="D68" i="3"/>
  <c r="G68" i="3"/>
  <c r="C68" i="3"/>
  <c r="B68" i="3"/>
  <c r="E67" i="3"/>
  <c r="D67" i="3"/>
  <c r="G67" i="3"/>
  <c r="C67" i="3"/>
  <c r="B67" i="3"/>
  <c r="E66" i="3"/>
  <c r="D66" i="3"/>
  <c r="G66" i="3"/>
  <c r="C66" i="3"/>
  <c r="B66" i="3"/>
  <c r="E65" i="3"/>
  <c r="D65" i="3"/>
  <c r="G65" i="3"/>
  <c r="C65" i="3"/>
  <c r="B65" i="3"/>
  <c r="E64" i="3"/>
  <c r="D64" i="3"/>
  <c r="G64" i="3"/>
  <c r="C64" i="3"/>
  <c r="B64" i="3"/>
  <c r="E63" i="3"/>
  <c r="D63" i="3"/>
  <c r="G63" i="3"/>
  <c r="C63" i="3"/>
  <c r="B63" i="3"/>
  <c r="E62" i="3"/>
  <c r="D62" i="3"/>
  <c r="G62" i="3"/>
  <c r="C62" i="3"/>
  <c r="B62" i="3"/>
  <c r="E61" i="3"/>
  <c r="D61" i="3"/>
  <c r="G61" i="3"/>
  <c r="C61" i="3"/>
  <c r="B61" i="3"/>
  <c r="E60" i="3"/>
  <c r="D60" i="3"/>
  <c r="G60" i="3"/>
  <c r="C60" i="3"/>
  <c r="B60" i="3"/>
  <c r="E59" i="3"/>
  <c r="D59" i="3"/>
  <c r="G59" i="3"/>
  <c r="C59" i="3"/>
  <c r="B59" i="3"/>
  <c r="E58" i="3"/>
  <c r="D58" i="3"/>
  <c r="G58" i="3"/>
  <c r="C58" i="3"/>
  <c r="B58" i="3"/>
  <c r="E57" i="3"/>
  <c r="D57" i="3"/>
  <c r="G57" i="3"/>
  <c r="C57" i="3"/>
  <c r="B57" i="3"/>
  <c r="E56" i="3"/>
  <c r="D56" i="3"/>
  <c r="G56" i="3"/>
  <c r="C56" i="3"/>
  <c r="B56" i="3"/>
  <c r="E55" i="3"/>
  <c r="D55" i="3"/>
  <c r="G55" i="3"/>
  <c r="C55" i="3"/>
  <c r="B55" i="3"/>
  <c r="E54" i="3"/>
  <c r="D54" i="3"/>
  <c r="G54" i="3"/>
  <c r="C54" i="3"/>
  <c r="B54" i="3"/>
  <c r="E53" i="3"/>
  <c r="D53" i="3"/>
  <c r="G53" i="3"/>
  <c r="C53" i="3"/>
  <c r="B53" i="3"/>
  <c r="E52" i="3"/>
  <c r="D52" i="3"/>
  <c r="G52" i="3"/>
  <c r="C52" i="3"/>
  <c r="B52" i="3"/>
  <c r="E51" i="3"/>
  <c r="D51" i="3"/>
  <c r="G51" i="3"/>
  <c r="C51" i="3"/>
  <c r="B51" i="3"/>
  <c r="E50" i="3"/>
  <c r="D50" i="3"/>
  <c r="G50" i="3"/>
  <c r="C50" i="3"/>
  <c r="B50" i="3"/>
  <c r="E49" i="3"/>
  <c r="D49" i="3"/>
  <c r="G49" i="3"/>
  <c r="C49" i="3"/>
  <c r="B49" i="3"/>
  <c r="E48" i="3"/>
  <c r="D48" i="3"/>
  <c r="G48" i="3"/>
  <c r="C48" i="3"/>
  <c r="B48" i="3"/>
  <c r="E47" i="3"/>
  <c r="D47" i="3"/>
  <c r="G47" i="3"/>
  <c r="C47" i="3"/>
  <c r="B47" i="3"/>
  <c r="E46" i="3"/>
  <c r="D46" i="3"/>
  <c r="G46" i="3"/>
  <c r="C46" i="3"/>
  <c r="B46" i="3"/>
  <c r="E45" i="3"/>
  <c r="D45" i="3"/>
  <c r="G45" i="3"/>
  <c r="C45" i="3"/>
  <c r="B45" i="3"/>
  <c r="E44" i="3"/>
  <c r="D44" i="3"/>
  <c r="G44" i="3"/>
  <c r="C44" i="3"/>
  <c r="B44" i="3"/>
  <c r="E43" i="3"/>
  <c r="D43" i="3"/>
  <c r="G43" i="3"/>
  <c r="C43" i="3"/>
  <c r="B43" i="3"/>
  <c r="E42" i="3"/>
  <c r="D42" i="3"/>
  <c r="G42" i="3"/>
  <c r="C42" i="3"/>
  <c r="B42" i="3"/>
  <c r="E41" i="3"/>
  <c r="D41" i="3"/>
  <c r="G41" i="3"/>
  <c r="C41" i="3"/>
  <c r="B41" i="3"/>
  <c r="E40" i="3"/>
  <c r="D40" i="3"/>
  <c r="G40" i="3"/>
  <c r="C40" i="3"/>
  <c r="B40" i="3"/>
  <c r="E39" i="3"/>
  <c r="D39" i="3"/>
  <c r="G39" i="3"/>
  <c r="C39" i="3"/>
  <c r="B39" i="3"/>
  <c r="E38" i="3"/>
  <c r="D38" i="3"/>
  <c r="G38" i="3"/>
  <c r="C38" i="3"/>
  <c r="B38" i="3"/>
  <c r="E37" i="3"/>
  <c r="D37" i="3"/>
  <c r="G37" i="3"/>
  <c r="C37" i="3"/>
  <c r="B37" i="3"/>
  <c r="E36" i="3"/>
  <c r="D36" i="3"/>
  <c r="G36" i="3"/>
  <c r="C36" i="3"/>
  <c r="B36" i="3"/>
  <c r="E35" i="3"/>
  <c r="D35" i="3"/>
  <c r="G35" i="3"/>
  <c r="C35" i="3"/>
  <c r="B35" i="3"/>
  <c r="E34" i="3"/>
  <c r="D34" i="3"/>
  <c r="G34" i="3"/>
  <c r="C34" i="3"/>
  <c r="B34" i="3"/>
  <c r="E33" i="3"/>
  <c r="D33" i="3"/>
  <c r="G33" i="3"/>
  <c r="C33" i="3"/>
  <c r="B33" i="3"/>
  <c r="E32" i="3"/>
  <c r="D32" i="3"/>
  <c r="G32" i="3"/>
  <c r="C32" i="3"/>
  <c r="B32" i="3"/>
  <c r="E31" i="3"/>
  <c r="D31" i="3"/>
  <c r="G31" i="3"/>
  <c r="C31" i="3"/>
  <c r="B31" i="3"/>
  <c r="E30" i="3"/>
  <c r="D30" i="3"/>
  <c r="G30" i="3"/>
  <c r="C30" i="3"/>
  <c r="B30" i="3"/>
  <c r="E29" i="3"/>
  <c r="D29" i="3"/>
  <c r="G29" i="3"/>
  <c r="C29" i="3"/>
  <c r="B29" i="3"/>
  <c r="E28" i="3"/>
  <c r="D28" i="3"/>
  <c r="G28" i="3"/>
  <c r="C28" i="3"/>
  <c r="B28" i="3"/>
  <c r="E27" i="3"/>
  <c r="D27" i="3"/>
  <c r="G27" i="3"/>
  <c r="C27" i="3"/>
  <c r="B27" i="3"/>
  <c r="E26" i="3"/>
  <c r="D26" i="3"/>
  <c r="G26" i="3"/>
  <c r="C26" i="3"/>
  <c r="B26" i="3"/>
  <c r="E25" i="3"/>
  <c r="D25" i="3"/>
  <c r="G25" i="3"/>
  <c r="C25" i="3"/>
  <c r="B25" i="3"/>
  <c r="E24" i="3"/>
  <c r="D24" i="3"/>
  <c r="G24" i="3"/>
  <c r="C24" i="3"/>
  <c r="B24" i="3"/>
  <c r="E23" i="3"/>
  <c r="D23" i="3"/>
  <c r="G23" i="3"/>
  <c r="C23" i="3"/>
  <c r="B23" i="3"/>
  <c r="E22" i="3"/>
  <c r="D22" i="3"/>
  <c r="G22" i="3"/>
  <c r="C22" i="3"/>
  <c r="B22" i="3"/>
  <c r="E21" i="3"/>
  <c r="D21" i="3"/>
  <c r="G21" i="3"/>
  <c r="C21" i="3"/>
  <c r="B21" i="3"/>
  <c r="D20" i="3"/>
  <c r="G20" i="3"/>
  <c r="C20" i="3"/>
  <c r="B20" i="3"/>
  <c r="E19" i="3"/>
  <c r="D19" i="3"/>
  <c r="G19" i="3"/>
  <c r="C19" i="3"/>
  <c r="B19" i="3"/>
  <c r="E18" i="3"/>
  <c r="D18" i="3"/>
  <c r="G18" i="3"/>
  <c r="C18" i="3"/>
  <c r="B18" i="3"/>
  <c r="E17" i="3"/>
  <c r="D17" i="3"/>
  <c r="G17" i="3"/>
  <c r="C17" i="3"/>
  <c r="B17" i="3"/>
  <c r="E8" i="3"/>
  <c r="D8" i="3"/>
  <c r="C8" i="3"/>
  <c r="B8" i="3"/>
  <c r="E7" i="3"/>
  <c r="D7" i="3"/>
  <c r="G7" i="3"/>
  <c r="C7" i="3"/>
  <c r="B7" i="3"/>
  <c r="R10" i="1"/>
  <c r="AM10" i="1"/>
  <c r="S10" i="1"/>
  <c r="G8" i="3" s="1"/>
  <c r="Y10" i="1"/>
  <c r="Z10" i="1" s="1"/>
  <c r="AF10" i="1"/>
  <c r="DD10" i="1"/>
  <c r="J8" i="3" l="1"/>
  <c r="X10" i="1"/>
  <c r="N8" i="3" s="1"/>
  <c r="DB10" i="1"/>
  <c r="BH10" i="1"/>
  <c r="AJ10" i="1"/>
  <c r="EI10" i="1" s="1"/>
  <c r="CX10" i="1"/>
  <c r="BL10" i="1"/>
  <c r="BG10" i="1"/>
  <c r="BK10" i="1"/>
  <c r="BO10" i="1"/>
  <c r="CW10" i="1"/>
  <c r="DA10" i="1"/>
  <c r="DE10" i="1"/>
  <c r="BI10" i="1"/>
  <c r="BM10" i="1"/>
  <c r="CY10" i="1"/>
  <c r="DC10" i="1"/>
  <c r="BF10" i="1"/>
  <c r="BJ10" i="1"/>
  <c r="BN10" i="1"/>
  <c r="CV10" i="1"/>
  <c r="CZ10" i="1"/>
  <c r="AD10" i="1"/>
  <c r="AK10" i="1"/>
  <c r="AG10" i="1"/>
  <c r="AC10" i="1"/>
  <c r="CS10" i="1" s="1"/>
  <c r="N5" i="3" l="1"/>
  <c r="CF10" i="1"/>
  <c r="O17" i="6"/>
  <c r="ED10" i="1"/>
  <c r="DZ10" i="1"/>
  <c r="DV10" i="1"/>
  <c r="CQ10" i="1"/>
  <c r="CM10" i="1"/>
  <c r="CI10" i="1"/>
  <c r="EF10" i="1"/>
  <c r="DX10" i="1"/>
  <c r="CG10" i="1"/>
  <c r="EG10" i="1"/>
  <c r="EC10" i="1"/>
  <c r="DY10" i="1"/>
  <c r="CP10" i="1"/>
  <c r="CL10" i="1"/>
  <c r="CH10" i="1"/>
  <c r="EB10" i="1"/>
  <c r="CK10" i="1"/>
  <c r="EE10" i="1"/>
  <c r="EA10" i="1"/>
  <c r="DW10" i="1"/>
  <c r="CN10" i="1"/>
  <c r="K17" i="6" s="1"/>
  <c r="CJ10" i="1"/>
  <c r="G17" i="6" s="1"/>
  <c r="CO10" i="1"/>
  <c r="T10" i="1"/>
  <c r="I17" i="6" l="1"/>
  <c r="D17" i="6"/>
  <c r="H17" i="6"/>
  <c r="J17" i="6"/>
  <c r="M17" i="6"/>
  <c r="N17" i="6"/>
  <c r="F17" i="6"/>
  <c r="C17" i="6"/>
  <c r="L17" i="6"/>
  <c r="E17" i="6"/>
  <c r="AB10" i="1"/>
  <c r="AA10" i="1"/>
  <c r="AI10" i="1"/>
  <c r="AH10" i="1"/>
  <c r="CT10" i="1" s="1"/>
  <c r="EH10" i="1"/>
  <c r="CR10" i="1"/>
  <c r="D6" i="6" l="1"/>
  <c r="Q17" i="6"/>
  <c r="D7" i="6" s="1"/>
  <c r="DI10" i="1"/>
  <c r="DH10" i="1"/>
  <c r="BS10" i="1"/>
  <c r="BR10" i="1"/>
  <c r="BD10" i="1"/>
  <c r="CE10" i="1"/>
  <c r="DP10" i="1"/>
  <c r="DM10" i="1"/>
  <c r="DN10" i="1"/>
  <c r="DK10" i="1"/>
  <c r="DQ10" i="1"/>
  <c r="DR10" i="1"/>
  <c r="DO10" i="1"/>
  <c r="DL10" i="1"/>
  <c r="DS10" i="1"/>
  <c r="DJ10" i="1"/>
  <c r="BE10" i="1"/>
  <c r="CB10" i="1"/>
  <c r="BY10" i="1"/>
  <c r="BV10" i="1"/>
  <c r="BZ10" i="1"/>
  <c r="BU10" i="1"/>
  <c r="F16" i="6" s="1"/>
  <c r="BX10" i="1"/>
  <c r="CC10" i="1"/>
  <c r="BW10" i="1"/>
  <c r="CA10" i="1"/>
  <c r="BT10" i="1"/>
  <c r="DU10" i="1"/>
  <c r="CU10" i="1"/>
  <c r="I16" i="6" l="1"/>
  <c r="J16" i="6"/>
  <c r="D8" i="6"/>
  <c r="E16" i="6"/>
  <c r="H16" i="6"/>
  <c r="K16" i="6"/>
  <c r="L16" i="6"/>
  <c r="C16" i="6"/>
  <c r="D16" i="6"/>
  <c r="N16" i="6"/>
  <c r="G16" i="6"/>
  <c r="M16" i="6"/>
  <c r="AN10" i="1"/>
  <c r="CD10" i="1"/>
  <c r="AY10" i="1"/>
  <c r="N15" i="6" s="1"/>
  <c r="BQ10" i="1"/>
  <c r="AU10" i="1"/>
  <c r="J15" i="6" s="1"/>
  <c r="AW10" i="1"/>
  <c r="L15" i="6" s="1"/>
  <c r="AQ10" i="1"/>
  <c r="F15" i="6" s="1"/>
  <c r="AR10" i="1"/>
  <c r="G15" i="6" s="1"/>
  <c r="G23" i="6" s="1"/>
  <c r="DG10" i="1"/>
  <c r="AV10" i="1"/>
  <c r="K15" i="6" s="1"/>
  <c r="AP10" i="1"/>
  <c r="E15" i="6" s="1"/>
  <c r="AO10" i="1"/>
  <c r="D15" i="6" s="1"/>
  <c r="AS10" i="1"/>
  <c r="H15" i="6" s="1"/>
  <c r="H23" i="6" s="1"/>
  <c r="AX10" i="1"/>
  <c r="M15" i="6" s="1"/>
  <c r="AT10" i="1"/>
  <c r="I15" i="6" s="1"/>
  <c r="DT10" i="1"/>
  <c r="C6" i="6" l="1"/>
  <c r="E6" i="6" s="1"/>
  <c r="O16" i="6"/>
  <c r="J20" i="6"/>
  <c r="J23" i="6"/>
  <c r="E23" i="6"/>
  <c r="E20" i="6"/>
  <c r="F20" i="6"/>
  <c r="F23" i="6"/>
  <c r="I23" i="6"/>
  <c r="I20" i="6"/>
  <c r="M20" i="6"/>
  <c r="M23" i="6"/>
  <c r="K23" i="6"/>
  <c r="K20" i="6"/>
  <c r="L20" i="6"/>
  <c r="L23" i="6"/>
  <c r="D23" i="6"/>
  <c r="D20" i="6"/>
  <c r="N23" i="6"/>
  <c r="N20" i="6"/>
  <c r="AZ10" i="1"/>
  <c r="I5" i="3" s="1"/>
  <c r="H20" i="6"/>
  <c r="G20" i="6"/>
  <c r="C15" i="6"/>
  <c r="BP10" i="1"/>
  <c r="AE10" i="1"/>
  <c r="DF10" i="1"/>
  <c r="BB10" i="1"/>
  <c r="K8" i="3" s="1"/>
  <c r="M8" i="3" s="1"/>
  <c r="AL10" i="1"/>
  <c r="C20" i="6" l="1"/>
  <c r="C23" i="6"/>
  <c r="BA10" i="1"/>
  <c r="J5" i="3" s="1"/>
  <c r="K5" i="3" s="1"/>
  <c r="Q16" i="6"/>
  <c r="C7" i="6" s="1"/>
  <c r="E7" i="6" s="1"/>
  <c r="E8" i="6" s="1"/>
  <c r="O15" i="6"/>
  <c r="M5" i="3"/>
  <c r="O23" i="6" l="1"/>
  <c r="I6" i="6" s="1"/>
  <c r="O20" i="6"/>
  <c r="H6" i="6" s="1"/>
  <c r="Q15" i="6"/>
  <c r="C8" i="6"/>
  <c r="O8" i="3"/>
  <c r="O5" i="3" s="1"/>
</calcChain>
</file>

<file path=xl/sharedStrings.xml><?xml version="1.0" encoding="utf-8"?>
<sst xmlns="http://schemas.openxmlformats.org/spreadsheetml/2006/main" count="187" uniqueCount="170">
  <si>
    <t>Start month</t>
  </si>
  <si>
    <t>Total</t>
  </si>
  <si>
    <t>Months</t>
  </si>
  <si>
    <t>End month</t>
  </si>
  <si>
    <t>Start period</t>
  </si>
  <si>
    <t>End period</t>
  </si>
  <si>
    <t>Achievement</t>
  </si>
  <si>
    <t>Achievement FF</t>
  </si>
  <si>
    <t>Aug (Ach FF)</t>
  </si>
  <si>
    <t>Sep  (Ach FF)</t>
  </si>
  <si>
    <t>Oct (Ach FF)</t>
  </si>
  <si>
    <t>Nov  (Ach FF)</t>
  </si>
  <si>
    <t>Dec  (Ach FF)</t>
  </si>
  <si>
    <t>Jan  (Ach FF)</t>
  </si>
  <si>
    <t>Feb  (Ach FF)</t>
  </si>
  <si>
    <t>Mar  (Ach FF)</t>
  </si>
  <si>
    <t>Apr  (Ach FF)</t>
  </si>
  <si>
    <t>May  (Ach FF)</t>
  </si>
  <si>
    <t>Jun  (Ach FF)</t>
  </si>
  <si>
    <t>Jul  (Ach FF)</t>
  </si>
  <si>
    <t>Aug (OPP m2+ FF)</t>
  </si>
  <si>
    <t>Sep  (OPP m2+ FF)</t>
  </si>
  <si>
    <t>Oct (OPP m2+ FF)</t>
  </si>
  <si>
    <t>Nov  (OPP m2+ FF)</t>
  </si>
  <si>
    <t>Dec  (OPP m2+ FF)</t>
  </si>
  <si>
    <t>Jan  (OPP m2+ FF)</t>
  </si>
  <si>
    <t>Feb  (OPP m2+ FF)</t>
  </si>
  <si>
    <t>Mar  (OPP m2+ FF)</t>
  </si>
  <si>
    <t>Apr  (OPP m2+ FF)</t>
  </si>
  <si>
    <t>May  (OPP m2+ FF)</t>
  </si>
  <si>
    <t>Jun  (OPP m2+ FF)</t>
  </si>
  <si>
    <t>Jul  (OPP m2+ FF)</t>
  </si>
  <si>
    <t>Aug (OPP m1 FF)</t>
  </si>
  <si>
    <t>Sep  (OPP m1 FF)</t>
  </si>
  <si>
    <t>Oct (OPP m1 FF)</t>
  </si>
  <si>
    <t>Nov  (OPP m1 FF)</t>
  </si>
  <si>
    <t>Dec  (OPP m1 FF)</t>
  </si>
  <si>
    <t>Jan  (OPP m1 FF)</t>
  </si>
  <si>
    <t>Feb  (OPP m1 FF)</t>
  </si>
  <si>
    <t>Mar  (OPP m1 FF)</t>
  </si>
  <si>
    <t>Apr  (OPP m1 FF)</t>
  </si>
  <si>
    <t>May  (OPP m1 FF)</t>
  </si>
  <si>
    <t>Jun  (OPP m1 FF)</t>
  </si>
  <si>
    <t>Jul  (OPP m1 FF)</t>
  </si>
  <si>
    <t>Base rate</t>
  </si>
  <si>
    <t>PW</t>
  </si>
  <si>
    <t>DU</t>
  </si>
  <si>
    <t>ACU</t>
  </si>
  <si>
    <t>OPP FF</t>
  </si>
  <si>
    <t>OPP m1 FF</t>
  </si>
  <si>
    <t>Total OPP m1</t>
  </si>
  <si>
    <t>OPP m2+ FF</t>
  </si>
  <si>
    <t>Max funding FF</t>
  </si>
  <si>
    <t>Total FF</t>
  </si>
  <si>
    <t>Total FF cal</t>
  </si>
  <si>
    <t>Carry-over (OPP m2+ FF)</t>
  </si>
  <si>
    <t>Carry-over (Ach FF)</t>
  </si>
  <si>
    <t>Max funding CF</t>
  </si>
  <si>
    <t>OPP CF</t>
  </si>
  <si>
    <t>OPP m1 CF</t>
  </si>
  <si>
    <t>OPP m2+ CF</t>
  </si>
  <si>
    <t>Achievement CF</t>
  </si>
  <si>
    <t>Total CF</t>
  </si>
  <si>
    <t>Total CF cal</t>
  </si>
  <si>
    <t>Aug (OPP m1 CF)</t>
  </si>
  <si>
    <t>Sep  (OPP m1 CF)</t>
  </si>
  <si>
    <t>Oct (OPP m1 CF)</t>
  </si>
  <si>
    <t>Nov  (OPP m1 CF)</t>
  </si>
  <si>
    <t>Dec  (OPP m1 CF)</t>
  </si>
  <si>
    <t>Jan  (OPP m1 CF)</t>
  </si>
  <si>
    <t>Feb  (OPP m1 CF)</t>
  </si>
  <si>
    <t>Mar  (OPP m1 CF)</t>
  </si>
  <si>
    <t>Apr  (OPP m1 CF)</t>
  </si>
  <si>
    <t>May  (OPP m1 CF)</t>
  </si>
  <si>
    <t>Jun  (OPP m1 CF)</t>
  </si>
  <si>
    <t>Jul  (OPP m1 CF)</t>
  </si>
  <si>
    <t>Aug (OPP m2+ CF)</t>
  </si>
  <si>
    <t>Sep  (OPP m2+ CF)</t>
  </si>
  <si>
    <t>Oct (OPP m2+ CF)</t>
  </si>
  <si>
    <t>Nov  (OPP m2+ CF)</t>
  </si>
  <si>
    <t>Dec  (OPP m2+ CF)</t>
  </si>
  <si>
    <t>Jan  (OPP m2+ CF)</t>
  </si>
  <si>
    <t>Feb  (OPP m2+ CF)</t>
  </si>
  <si>
    <t>Mar  (OPP m2+ CF)</t>
  </si>
  <si>
    <t>Apr  (OPP m2+ CF)</t>
  </si>
  <si>
    <t>May  (OPP m2+ CF)</t>
  </si>
  <si>
    <t>Jun  (OPP m2+ CF)</t>
  </si>
  <si>
    <t>Jul  (OPP m2+ CF)</t>
  </si>
  <si>
    <t>Carry-over (OPP m2+ CF)</t>
  </si>
  <si>
    <t>Aug (Ach CF)</t>
  </si>
  <si>
    <t>Sep  (Ach CF)</t>
  </si>
  <si>
    <t>Oct (Ach CF)</t>
  </si>
  <si>
    <t>Nov  (Ach CF)</t>
  </si>
  <si>
    <t>Dec  (Ach CF)</t>
  </si>
  <si>
    <t>Jan  (Ach CF)</t>
  </si>
  <si>
    <t>Feb  (Ach CF)</t>
  </si>
  <si>
    <t>Mar  (Ach CF)</t>
  </si>
  <si>
    <t>Apr  (Ach CF)</t>
  </si>
  <si>
    <t>May  (Ach CF)</t>
  </si>
  <si>
    <t>Jun  (Ach CF)</t>
  </si>
  <si>
    <t>Jul  (Ach CF)</t>
  </si>
  <si>
    <t>Carry-over (Ach CF)</t>
  </si>
  <si>
    <t>Total starts</t>
  </si>
  <si>
    <t>Learning Aim</t>
  </si>
  <si>
    <t>Course Title</t>
  </si>
  <si>
    <t>Hours</t>
  </si>
  <si>
    <t>Carry-over (OPP m1)</t>
  </si>
  <si>
    <t>On-programme</t>
  </si>
  <si>
    <t>Fee income</t>
  </si>
  <si>
    <t>Hours per week</t>
  </si>
  <si>
    <t>Weeks</t>
  </si>
  <si>
    <t>Internal course code</t>
  </si>
  <si>
    <t>Total  (Ach FF)</t>
  </si>
  <si>
    <t>Total  (OPP m2+ FF)</t>
  </si>
  <si>
    <t>Total (OPP m2+ CF)</t>
  </si>
  <si>
    <t>Total (Ach CF)</t>
  </si>
  <si>
    <t>Total hours</t>
  </si>
  <si>
    <t>Contribution</t>
  </si>
  <si>
    <t>Total AEB</t>
  </si>
  <si>
    <t>Cost</t>
  </si>
  <si>
    <t>AEB adjustment for R&amp;A</t>
  </si>
  <si>
    <t>Total Income</t>
  </si>
  <si>
    <t>Cost per hour (direct)</t>
  </si>
  <si>
    <t>Cost per hour (indirect)</t>
  </si>
  <si>
    <t>Disclaimer: This calculator is intended as a training tool, and only serves only as a guide to Adult Education Budget funding. 
Therefore, you should always do your own homework and source information yourself. In particular, the latest relevant Education and Skills Funding Agency documents should always serve as the definitive source of information.  Lsect is not responsible for the consequences of any decisions or actions taken in reliance on the information provided and all queries about rates and rules should be made to the ESFA by emailing sde.servicedesk@education.gov.uk</t>
  </si>
  <si>
    <t>Fee Income</t>
  </si>
  <si>
    <t>AEB</t>
  </si>
  <si>
    <t>AEB + fee income</t>
  </si>
  <si>
    <t>Total Cost</t>
  </si>
  <si>
    <t>Total contribution</t>
  </si>
  <si>
    <t>Adult Education Budget funding calculator [summary of courses] v1.0</t>
  </si>
  <si>
    <t>of which on programme</t>
  </si>
  <si>
    <t>of which achievement</t>
  </si>
  <si>
    <t>Aug Total</t>
  </si>
  <si>
    <t>Sep Total</t>
  </si>
  <si>
    <t>Oct Total</t>
  </si>
  <si>
    <t>Nov Total</t>
  </si>
  <si>
    <t>Dec Total</t>
  </si>
  <si>
    <t>Jan Total</t>
  </si>
  <si>
    <t>Feb Total</t>
  </si>
  <si>
    <t>Mar Total</t>
  </si>
  <si>
    <t>Apr Total</t>
  </si>
  <si>
    <t>May Total</t>
  </si>
  <si>
    <t>Jun Total</t>
  </si>
  <si>
    <t>Jul Total</t>
  </si>
  <si>
    <t>Carry-over Total</t>
  </si>
  <si>
    <t>Total total</t>
  </si>
  <si>
    <t>Adult Education Budget funding calculator [contract monitoring] v1.0</t>
  </si>
  <si>
    <t>Total AEB planned</t>
  </si>
  <si>
    <t>Total AEB contract</t>
  </si>
  <si>
    <t>Variance £</t>
  </si>
  <si>
    <t>Variance %</t>
  </si>
  <si>
    <t>Annual funding plan</t>
  </si>
  <si>
    <t>Contract</t>
  </si>
  <si>
    <t>Award in subject 1</t>
  </si>
  <si>
    <t>qwertya</t>
  </si>
  <si>
    <t>Adult Education Budget funding calculator [Data input] v1.0</t>
  </si>
  <si>
    <t>Starts Fully-funded</t>
  </si>
  <si>
    <t>Starts Co-funded</t>
  </si>
  <si>
    <t>Fee per Co-funded start</t>
  </si>
  <si>
    <r>
      <t xml:space="preserve">Note: This is the data input sheet, and is not designed for printing.
</t>
    </r>
    <r>
      <rPr>
        <sz val="11"/>
        <rFont val="Calibri"/>
        <family val="2"/>
        <scheme val="minor"/>
      </rPr>
      <t>To add a courses, click on the row number to select the whole row, and then copy and paste the whole row into the row below. They will then appear in the summary sheet.</t>
    </r>
    <r>
      <rPr>
        <b/>
        <sz val="11"/>
        <color rgb="FFFF0000"/>
        <rFont val="Calibri"/>
        <family val="2"/>
        <scheme val="minor"/>
      </rPr>
      <t xml:space="preserve">
To allow for adding course rows all cells in this sheet remain unprotected, so ONLY CHANGE DATA WITHIN THE BLUE CELLS</t>
    </r>
  </si>
  <si>
    <t>AEB in 2020/21</t>
  </si>
  <si>
    <t>AEB carry-over (2021/22)</t>
  </si>
  <si>
    <t>Carry-over into 2021/22</t>
  </si>
  <si>
    <t xml:space="preserve"> </t>
  </si>
  <si>
    <t>AEB 2020/21</t>
  </si>
  <si>
    <t>AEB carry-in to 2021/22</t>
  </si>
  <si>
    <t>2020/21 total</t>
  </si>
  <si>
    <t>Sep-20</t>
  </si>
  <si>
    <t>Jul-21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</si>
</sst>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000"/>
    <numFmt numFmtId="166" formatCode="0.0"/>
  </numFmts>
  <fonts count="12" x14ac:knownFonts="1">
    <font>
      <sz val="11"/>
      <color theme="1"/>
      <name val="Calibri"/>
      <family val="2"/>
      <scheme val="minor"/>
    </font>
    <font>
      <sz val="11"/>
      <color theme="1"/>
      <name val="Trebuchet MS"/>
      <family val="2"/>
    </font>
    <font>
      <b/>
      <sz val="11"/>
      <color theme="0"/>
      <name val="Trebuchet MS"/>
      <family val="2"/>
    </font>
    <font>
      <b/>
      <sz val="11"/>
      <color theme="1"/>
      <name val="Trebuchet MS"/>
      <family val="2"/>
    </font>
    <font>
      <i/>
      <sz val="11"/>
      <color theme="1"/>
      <name val="Trebuchet MS"/>
      <family val="2"/>
    </font>
    <font>
      <b/>
      <sz val="18"/>
      <color theme="1"/>
      <name val="Trebuchet MS"/>
      <family val="2"/>
    </font>
    <font>
      <sz val="11"/>
      <color theme="0"/>
      <name val="Trebuchet MS"/>
      <family val="2"/>
    </font>
    <font>
      <sz val="10"/>
      <color theme="1"/>
      <name val="Trebuchet MS"/>
      <family val="2"/>
    </font>
    <font>
      <b/>
      <sz val="24"/>
      <color theme="1"/>
      <name val="Trebuchet MS"/>
      <family val="2"/>
    </font>
    <font>
      <b/>
      <sz val="11"/>
      <name val="Trebuchet MS"/>
      <family val="2"/>
    </font>
    <font>
      <b/>
      <sz val="11"/>
      <color rgb="FFFF0000"/>
      <name val="Calibri"/>
      <family val="2"/>
      <scheme val="minor"/>
    </font>
    <font>
      <sz val="1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002060"/>
        <bgColor indexed="64"/>
      </patternFill>
    </fill>
    <fill>
      <patternFill patternType="solid">
        <fgColor theme="6" tint="-0.249977111117893"/>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
      <left style="thin">
        <color theme="0"/>
      </left>
      <right style="thin">
        <color theme="0"/>
      </right>
      <top style="thin">
        <color indexed="64"/>
      </top>
      <bottom style="double">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style="thin">
        <color indexed="64"/>
      </top>
      <bottom style="thin">
        <color theme="0"/>
      </bottom>
      <diagonal/>
    </border>
  </borders>
  <cellStyleXfs count="1">
    <xf numFmtId="0" fontId="0" fillId="0" borderId="0"/>
  </cellStyleXfs>
  <cellXfs count="176">
    <xf numFmtId="0" fontId="0" fillId="0" borderId="0" xfId="0"/>
    <xf numFmtId="164" fontId="0" fillId="5" borderId="1" xfId="0" applyNumberFormat="1" applyFill="1" applyBorder="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6" fillId="6" borderId="2"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164" fontId="1" fillId="5" borderId="2"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2" fillId="3" borderId="2" xfId="0" applyFont="1" applyFill="1" applyBorder="1" applyAlignment="1">
      <alignment horizontal="center" vertical="center" wrapText="1"/>
    </xf>
    <xf numFmtId="164" fontId="1" fillId="0" borderId="2"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wrapText="1"/>
    </xf>
    <xf numFmtId="1" fontId="1" fillId="0" borderId="1" xfId="0" applyNumberFormat="1" applyFont="1" applyBorder="1" applyAlignment="1">
      <alignment horizontal="center" wrapText="1"/>
    </xf>
    <xf numFmtId="164" fontId="1" fillId="0" borderId="1" xfId="0" applyNumberFormat="1" applyFont="1" applyBorder="1" applyAlignment="1">
      <alignment horizontal="center" wrapText="1"/>
    </xf>
    <xf numFmtId="49" fontId="1" fillId="0" borderId="1" xfId="0" applyNumberFormat="1" applyFont="1" applyBorder="1" applyAlignment="1">
      <alignment horizontal="center" wrapText="1"/>
    </xf>
    <xf numFmtId="49" fontId="1" fillId="0" borderId="1" xfId="0" applyNumberFormat="1" applyFont="1" applyBorder="1" applyAlignment="1">
      <alignment wrapText="1"/>
    </xf>
    <xf numFmtId="0" fontId="0" fillId="0" borderId="1" xfId="0" applyBorder="1" applyAlignment="1">
      <alignment wrapText="1"/>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0" fontId="1" fillId="0" borderId="1" xfId="0" applyFont="1" applyBorder="1" applyAlignment="1">
      <alignment horizontal="center" vertical="center" shrinkToFit="1"/>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1" fillId="0" borderId="1" xfId="0" applyFont="1" applyBorder="1" applyAlignment="1">
      <alignment horizontal="left" vertical="center" wrapText="1"/>
    </xf>
    <xf numFmtId="49" fontId="1" fillId="0" borderId="1" xfId="0" applyNumberFormat="1" applyFont="1" applyBorder="1" applyAlignment="1">
      <alignment horizontal="left" vertical="center" wrapText="1"/>
    </xf>
    <xf numFmtId="49" fontId="1" fillId="0" borderId="1" xfId="0" applyNumberFormat="1" applyFont="1" applyBorder="1" applyAlignment="1">
      <alignment horizontal="left" wrapText="1"/>
    </xf>
    <xf numFmtId="0" fontId="0" fillId="0" borderId="1" xfId="0" applyBorder="1" applyAlignment="1">
      <alignment horizontal="left"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1" fillId="0" borderId="4" xfId="0" applyFont="1" applyBorder="1" applyAlignment="1">
      <alignment horizontal="center" vertical="center" shrinkToFit="1"/>
    </xf>
    <xf numFmtId="0" fontId="1" fillId="0" borderId="4" xfId="0" applyFont="1" applyBorder="1" applyAlignment="1">
      <alignment horizontal="left" vertical="center" shrinkToFit="1"/>
    </xf>
    <xf numFmtId="1" fontId="1" fillId="0" borderId="4" xfId="0" applyNumberFormat="1" applyFont="1" applyBorder="1" applyAlignment="1">
      <alignment horizontal="center" vertical="center" shrinkToFit="1"/>
    </xf>
    <xf numFmtId="49" fontId="1" fillId="0" borderId="5" xfId="0" applyNumberFormat="1" applyFont="1" applyBorder="1" applyAlignment="1">
      <alignment horizontal="center" vertical="center" shrinkToFit="1"/>
    </xf>
    <xf numFmtId="49" fontId="1" fillId="0" borderId="5" xfId="0" applyNumberFormat="1" applyFont="1" applyBorder="1" applyAlignment="1">
      <alignment horizontal="left" vertical="center" shrinkToFit="1"/>
    </xf>
    <xf numFmtId="1" fontId="1" fillId="0" borderId="5" xfId="0" applyNumberFormat="1" applyFont="1" applyBorder="1" applyAlignment="1">
      <alignment horizontal="center" vertical="center" shrinkToFit="1"/>
    </xf>
    <xf numFmtId="164" fontId="1" fillId="0" borderId="5" xfId="0" applyNumberFormat="1" applyFont="1" applyBorder="1" applyAlignment="1">
      <alignment horizontal="center" vertical="center" shrinkToFit="1"/>
    </xf>
    <xf numFmtId="49" fontId="6" fillId="6" borderId="2" xfId="0" applyNumberFormat="1" applyFont="1" applyFill="1" applyBorder="1" applyAlignment="1">
      <alignment horizontal="left" vertical="center" wrapText="1"/>
    </xf>
    <xf numFmtId="1" fontId="6" fillId="6" borderId="2" xfId="0" applyNumberFormat="1" applyFont="1" applyFill="1" applyBorder="1" applyAlignment="1">
      <alignment horizontal="center" vertical="center" wrapText="1"/>
    </xf>
    <xf numFmtId="164" fontId="6" fillId="6" borderId="2" xfId="0" applyNumberFormat="1" applyFont="1" applyFill="1" applyBorder="1" applyAlignment="1">
      <alignment horizontal="center" vertical="center" wrapText="1"/>
    </xf>
    <xf numFmtId="0" fontId="6" fillId="6" borderId="2" xfId="0" applyFont="1" applyFill="1" applyBorder="1" applyAlignment="1">
      <alignment horizontal="center" vertical="center" wrapText="1"/>
    </xf>
    <xf numFmtId="0" fontId="1" fillId="0" borderId="8" xfId="0" applyFont="1" applyBorder="1" applyAlignment="1">
      <alignment horizontal="center" vertical="center" shrinkToFit="1"/>
    </xf>
    <xf numFmtId="164" fontId="1" fillId="0" borderId="8" xfId="0" applyNumberFormat="1" applyFont="1" applyBorder="1" applyAlignment="1">
      <alignment horizontal="center" vertical="center" shrinkToFit="1"/>
    </xf>
    <xf numFmtId="164" fontId="5"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17" fontId="2" fillId="7" borderId="12" xfId="0" applyNumberFormat="1" applyFont="1" applyFill="1" applyBorder="1" applyAlignment="1">
      <alignment horizontal="center" vertical="center" wrapText="1"/>
    </xf>
    <xf numFmtId="0" fontId="2" fillId="7" borderId="12" xfId="0" applyFont="1" applyFill="1" applyBorder="1" applyAlignment="1">
      <alignment horizontal="center" vertical="center" wrapText="1"/>
    </xf>
    <xf numFmtId="164" fontId="9" fillId="4" borderId="12" xfId="0" applyNumberFormat="1" applyFont="1" applyFill="1" applyBorder="1" applyAlignment="1">
      <alignment horizontal="center" vertical="center" wrapText="1"/>
    </xf>
    <xf numFmtId="164" fontId="2" fillId="3"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164" fontId="4" fillId="0" borderId="2" xfId="0" applyNumberFormat="1" applyFont="1" applyBorder="1" applyAlignment="1">
      <alignment horizontal="center" vertical="center" wrapText="1"/>
    </xf>
    <xf numFmtId="164" fontId="9" fillId="5" borderId="2" xfId="0" applyNumberFormat="1" applyFont="1" applyFill="1" applyBorder="1" applyAlignment="1">
      <alignment horizontal="center" vertical="center" wrapText="1"/>
    </xf>
    <xf numFmtId="9" fontId="9" fillId="5" borderId="2" xfId="0" applyNumberFormat="1" applyFont="1" applyFill="1" applyBorder="1" applyAlignment="1">
      <alignment horizontal="center" vertical="center" wrapText="1"/>
    </xf>
    <xf numFmtId="0" fontId="1" fillId="0" borderId="4" xfId="0" applyFont="1" applyBorder="1" applyAlignment="1">
      <alignment horizontal="center" wrapText="1"/>
    </xf>
    <xf numFmtId="0" fontId="1" fillId="0" borderId="4" xfId="0" applyFont="1" applyBorder="1" applyAlignment="1">
      <alignment wrapText="1"/>
    </xf>
    <xf numFmtId="0" fontId="1" fillId="0" borderId="4" xfId="0" applyFont="1" applyBorder="1" applyAlignment="1">
      <alignment horizontal="left" wrapText="1"/>
    </xf>
    <xf numFmtId="1" fontId="1" fillId="0" borderId="4" xfId="0" applyNumberFormat="1" applyFont="1" applyBorder="1" applyAlignment="1">
      <alignment horizontal="center" wrapText="1"/>
    </xf>
    <xf numFmtId="0" fontId="6" fillId="3"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1" fontId="6" fillId="3" borderId="2" xfId="0" applyNumberFormat="1" applyFont="1" applyFill="1" applyBorder="1" applyAlignment="1">
      <alignment horizontal="center" vertical="center" wrapText="1"/>
    </xf>
    <xf numFmtId="0" fontId="1" fillId="0" borderId="2" xfId="0" applyFont="1" applyBorder="1" applyAlignment="1">
      <alignment horizontal="left" vertical="center" wrapText="1"/>
    </xf>
    <xf numFmtId="0" fontId="3" fillId="0" borderId="13" xfId="0" applyFont="1" applyBorder="1" applyAlignment="1">
      <alignment horizontal="left" wrapText="1"/>
    </xf>
    <xf numFmtId="164" fontId="3" fillId="0" borderId="13" xfId="0" applyNumberFormat="1" applyFont="1" applyBorder="1" applyAlignment="1">
      <alignment horizontal="center" wrapText="1"/>
    </xf>
    <xf numFmtId="0" fontId="1" fillId="0" borderId="5" xfId="0" applyFont="1" applyBorder="1" applyAlignment="1">
      <alignment horizontal="center" wrapText="1"/>
    </xf>
    <xf numFmtId="0" fontId="1" fillId="0" borderId="5" xfId="0" applyFont="1" applyBorder="1" applyAlignment="1">
      <alignment wrapText="1"/>
    </xf>
    <xf numFmtId="0" fontId="1" fillId="0" borderId="5" xfId="0" applyFont="1" applyBorder="1" applyAlignment="1">
      <alignment horizontal="left" wrapText="1"/>
    </xf>
    <xf numFmtId="1" fontId="1" fillId="0" borderId="5" xfId="0" applyNumberFormat="1" applyFont="1" applyBorder="1" applyAlignment="1">
      <alignment horizontal="center" wrapText="1"/>
    </xf>
    <xf numFmtId="0" fontId="1" fillId="0" borderId="1" xfId="0" applyFont="1" applyBorder="1" applyAlignment="1">
      <alignment horizontal="left" wrapText="1"/>
    </xf>
    <xf numFmtId="164" fontId="1" fillId="0" borderId="5" xfId="0" applyNumberFormat="1" applyFont="1" applyBorder="1" applyAlignment="1">
      <alignment horizontal="center" wrapText="1"/>
    </xf>
    <xf numFmtId="0" fontId="1" fillId="0" borderId="7" xfId="0" applyFont="1" applyBorder="1" applyAlignment="1">
      <alignment horizontal="center" vertical="center" wrapText="1"/>
    </xf>
    <xf numFmtId="1" fontId="1" fillId="0" borderId="5"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49"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49" fontId="0" fillId="5" borderId="1" xfId="0" applyNumberForma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xf>
    <xf numFmtId="164" fontId="0" fillId="5" borderId="1" xfId="0" applyNumberFormat="1" applyFill="1" applyBorder="1"/>
    <xf numFmtId="0" fontId="0" fillId="0" borderId="3" xfId="0" applyBorder="1" applyAlignment="1">
      <alignment horizontal="center" vertical="center"/>
    </xf>
    <xf numFmtId="49" fontId="0" fillId="0" borderId="4" xfId="0" applyNumberFormat="1" applyBorder="1" applyAlignment="1">
      <alignment horizontal="center" vertical="center"/>
    </xf>
    <xf numFmtId="164" fontId="0" fillId="0" borderId="4" xfId="0" applyNumberFormat="1" applyBorder="1" applyAlignment="1">
      <alignment horizontal="center" vertical="center"/>
    </xf>
    <xf numFmtId="0" fontId="0" fillId="0" borderId="4" xfId="0" applyBorder="1" applyAlignment="1">
      <alignment horizontal="center" vertical="center"/>
    </xf>
    <xf numFmtId="9" fontId="0" fillId="0" borderId="4" xfId="0" applyNumberFormat="1" applyBorder="1" applyAlignment="1">
      <alignment horizontal="center" vertical="center"/>
    </xf>
    <xf numFmtId="164" fontId="0" fillId="5" borderId="4" xfId="0" applyNumberFormat="1" applyFill="1" applyBorder="1" applyAlignment="1">
      <alignment horizontal="center" vertical="center"/>
    </xf>
    <xf numFmtId="49" fontId="0" fillId="5" borderId="4" xfId="0" applyNumberFormat="1" applyFill="1" applyBorder="1" applyAlignment="1">
      <alignment horizontal="center" vertical="center"/>
    </xf>
    <xf numFmtId="0" fontId="0" fillId="5" borderId="4" xfId="0" applyFill="1" applyBorder="1" applyAlignment="1">
      <alignment horizontal="center" vertical="center"/>
    </xf>
    <xf numFmtId="0" fontId="0" fillId="5" borderId="4" xfId="0" applyFill="1" applyBorder="1" applyAlignment="1">
      <alignment horizontal="center"/>
    </xf>
    <xf numFmtId="164" fontId="0" fillId="5" borderId="4" xfId="0" applyNumberFormat="1" applyFill="1" applyBorder="1"/>
    <xf numFmtId="49" fontId="0" fillId="0" borderId="5" xfId="0" applyNumberFormat="1" applyBorder="1" applyAlignment="1">
      <alignment horizontal="center" vertical="center"/>
    </xf>
    <xf numFmtId="164" fontId="0" fillId="0" borderId="5" xfId="0" applyNumberFormat="1" applyBorder="1" applyAlignment="1">
      <alignment horizontal="center" vertical="center"/>
    </xf>
    <xf numFmtId="0" fontId="0" fillId="0" borderId="5" xfId="0" applyBorder="1" applyAlignment="1">
      <alignment horizontal="center" vertical="center"/>
    </xf>
    <xf numFmtId="9" fontId="0" fillId="0" borderId="5" xfId="0" applyNumberFormat="1" applyBorder="1" applyAlignment="1">
      <alignment horizontal="center" vertical="center"/>
    </xf>
    <xf numFmtId="164" fontId="0" fillId="5" borderId="5" xfId="0" applyNumberFormat="1" applyFill="1" applyBorder="1" applyAlignment="1">
      <alignment horizontal="center" vertical="center"/>
    </xf>
    <xf numFmtId="49" fontId="0" fillId="5" borderId="5" xfId="0" applyNumberFormat="1" applyFill="1" applyBorder="1" applyAlignment="1">
      <alignment horizontal="center" vertical="center"/>
    </xf>
    <xf numFmtId="0" fontId="0" fillId="5" borderId="5" xfId="0" applyFill="1" applyBorder="1" applyAlignment="1">
      <alignment horizontal="center" vertical="center"/>
    </xf>
    <xf numFmtId="0" fontId="0" fillId="5" borderId="5" xfId="0" applyFill="1" applyBorder="1" applyAlignment="1">
      <alignment horizontal="center"/>
    </xf>
    <xf numFmtId="164" fontId="0" fillId="5" borderId="5" xfId="0" applyNumberFormat="1" applyFill="1" applyBorder="1"/>
    <xf numFmtId="49" fontId="1" fillId="5" borderId="2"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1" fontId="1" fillId="5" borderId="2" xfId="0" applyNumberFormat="1" applyFont="1" applyFill="1" applyBorder="1" applyAlignment="1">
      <alignment horizontal="center" vertical="center" wrapText="1"/>
    </xf>
    <xf numFmtId="0" fontId="0" fillId="5" borderId="2" xfId="0" applyFill="1" applyBorder="1" applyAlignment="1">
      <alignment horizontal="center" vertical="center" wrapText="1"/>
    </xf>
    <xf numFmtId="1" fontId="0" fillId="5" borderId="2" xfId="0" applyNumberFormat="1" applyFill="1" applyBorder="1" applyAlignment="1">
      <alignment horizontal="center" vertical="center" wrapText="1"/>
    </xf>
    <xf numFmtId="0" fontId="1" fillId="5" borderId="2" xfId="0" applyNumberFormat="1" applyFont="1" applyFill="1" applyBorder="1" applyAlignment="1">
      <alignment horizontal="center" vertical="center"/>
    </xf>
    <xf numFmtId="1" fontId="1" fillId="5" borderId="2" xfId="0" applyNumberFormat="1" applyFont="1" applyFill="1" applyBorder="1" applyAlignment="1">
      <alignment horizontal="center" vertical="center"/>
    </xf>
    <xf numFmtId="0" fontId="1" fillId="5" borderId="2" xfId="0" applyFont="1" applyFill="1" applyBorder="1" applyAlignment="1">
      <alignment horizontal="center" vertical="center"/>
    </xf>
    <xf numFmtId="164" fontId="1" fillId="5" borderId="2" xfId="0" applyNumberFormat="1" applyFont="1" applyFill="1" applyBorder="1" applyAlignment="1">
      <alignment horizontal="center"/>
    </xf>
    <xf numFmtId="164" fontId="1" fillId="5" borderId="2" xfId="0" applyNumberFormat="1" applyFont="1" applyFill="1" applyBorder="1"/>
    <xf numFmtId="164" fontId="1" fillId="5" borderId="2" xfId="0" applyNumberFormat="1" applyFont="1" applyFill="1" applyBorder="1" applyAlignment="1">
      <alignment horizontal="center" vertical="center"/>
    </xf>
    <xf numFmtId="0" fontId="0" fillId="5" borderId="2" xfId="0" applyFill="1" applyBorder="1" applyAlignment="1">
      <alignment horizontal="center" vertical="center"/>
    </xf>
    <xf numFmtId="164" fontId="0" fillId="5" borderId="2" xfId="0" applyNumberFormat="1" applyFill="1" applyBorder="1" applyAlignment="1">
      <alignment horizontal="center" vertical="center"/>
    </xf>
    <xf numFmtId="166" fontId="1" fillId="0" borderId="5" xfId="0" applyNumberFormat="1" applyFont="1" applyBorder="1" applyAlignment="1">
      <alignment horizontal="center" vertical="center" shrinkToFit="1"/>
    </xf>
    <xf numFmtId="49" fontId="7" fillId="0" borderId="1" xfId="0" applyNumberFormat="1" applyFont="1" applyBorder="1" applyAlignment="1">
      <alignment horizontal="center" vertical="center" wrapText="1"/>
    </xf>
    <xf numFmtId="0" fontId="1" fillId="5" borderId="19" xfId="0" applyNumberFormat="1" applyFont="1" applyFill="1" applyBorder="1" applyAlignment="1">
      <alignment horizontal="center" vertical="center"/>
    </xf>
    <xf numFmtId="1" fontId="1" fillId="5" borderId="19" xfId="0" applyNumberFormat="1" applyFont="1" applyFill="1" applyBorder="1" applyAlignment="1">
      <alignment horizontal="center" vertical="center"/>
    </xf>
    <xf numFmtId="0" fontId="1" fillId="5" borderId="19" xfId="0" applyFont="1" applyFill="1" applyBorder="1" applyAlignment="1">
      <alignment horizontal="center" vertical="center"/>
    </xf>
    <xf numFmtId="164" fontId="1" fillId="5" borderId="19" xfId="0" applyNumberFormat="1" applyFont="1" applyFill="1" applyBorder="1" applyAlignment="1">
      <alignment horizontal="center"/>
    </xf>
    <xf numFmtId="164" fontId="1" fillId="5" borderId="19" xfId="0" applyNumberFormat="1" applyFont="1" applyFill="1" applyBorder="1"/>
    <xf numFmtId="164" fontId="1" fillId="5" borderId="19" xfId="0" applyNumberFormat="1" applyFont="1" applyFill="1" applyBorder="1" applyAlignment="1">
      <alignment horizontal="center" vertical="center"/>
    </xf>
    <xf numFmtId="0" fontId="0" fillId="5" borderId="19" xfId="0" applyFill="1" applyBorder="1" applyAlignment="1">
      <alignment horizontal="center" vertical="center"/>
    </xf>
    <xf numFmtId="164" fontId="0" fillId="5" borderId="19" xfId="0" applyNumberFormat="1" applyFill="1" applyBorder="1" applyAlignment="1">
      <alignment horizontal="center" vertical="center"/>
    </xf>
    <xf numFmtId="0" fontId="1" fillId="5" borderId="1" xfId="0" applyNumberFormat="1" applyFont="1" applyFill="1" applyBorder="1" applyAlignment="1">
      <alignment horizontal="center" vertical="center"/>
    </xf>
    <xf numFmtId="1" fontId="1" fillId="5"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164" fontId="1" fillId="5" borderId="1" xfId="0" applyNumberFormat="1" applyFont="1" applyFill="1" applyBorder="1" applyAlignment="1">
      <alignment horizontal="center"/>
    </xf>
    <xf numFmtId="164" fontId="1" fillId="5" borderId="1" xfId="0" applyNumberFormat="1" applyFont="1" applyFill="1" applyBorder="1"/>
    <xf numFmtId="164" fontId="1" fillId="5" borderId="1" xfId="0" applyNumberFormat="1" applyFont="1" applyFill="1" applyBorder="1" applyAlignment="1">
      <alignment horizontal="center" vertical="center"/>
    </xf>
    <xf numFmtId="49" fontId="1" fillId="5" borderId="19" xfId="0" applyNumberFormat="1" applyFont="1" applyFill="1" applyBorder="1" applyAlignment="1">
      <alignment horizontal="center" vertical="center"/>
    </xf>
    <xf numFmtId="2" fontId="1" fillId="5" borderId="19" xfId="0" applyNumberFormat="1" applyFont="1" applyFill="1" applyBorder="1" applyAlignment="1">
      <alignment horizontal="center" vertical="center"/>
    </xf>
    <xf numFmtId="165" fontId="1" fillId="5" borderId="19" xfId="0" applyNumberFormat="1" applyFont="1" applyFill="1" applyBorder="1" applyAlignment="1">
      <alignment horizontal="center" vertical="center"/>
    </xf>
    <xf numFmtId="164" fontId="1" fillId="5" borderId="19" xfId="0" applyNumberFormat="1" applyFont="1" applyFill="1" applyBorder="1" applyAlignment="1">
      <alignment horizontal="center" vertical="center" wrapText="1"/>
    </xf>
    <xf numFmtId="9" fontId="1" fillId="5" borderId="19"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xf>
    <xf numFmtId="165" fontId="1" fillId="5" borderId="1" xfId="0" applyNumberFormat="1" applyFont="1" applyFill="1" applyBorder="1" applyAlignment="1">
      <alignment horizontal="center" vertical="center"/>
    </xf>
    <xf numFmtId="164" fontId="1" fillId="5" borderId="1" xfId="0" applyNumberFormat="1" applyFont="1" applyFill="1" applyBorder="1" applyAlignment="1">
      <alignment horizontal="center" vertical="center" wrapText="1"/>
    </xf>
    <xf numFmtId="9" fontId="1" fillId="5" borderId="1" xfId="0" applyNumberFormat="1" applyFont="1" applyFill="1" applyBorder="1" applyAlignment="1">
      <alignment horizontal="center" vertical="center" wrapText="1"/>
    </xf>
    <xf numFmtId="0" fontId="1" fillId="2" borderId="2" xfId="0" applyNumberFormat="1" applyFont="1" applyFill="1" applyBorder="1" applyAlignment="1" applyProtection="1">
      <alignment horizontal="center" vertical="center"/>
      <protection locked="0"/>
    </xf>
    <xf numFmtId="164" fontId="1" fillId="2" borderId="2" xfId="0" applyNumberFormat="1" applyFont="1" applyFill="1" applyBorder="1" applyAlignment="1" applyProtection="1">
      <alignment horizontal="center" vertical="center"/>
      <protection locked="0"/>
    </xf>
    <xf numFmtId="2" fontId="1" fillId="2" borderId="2" xfId="0" applyNumberFormat="1" applyFont="1" applyFill="1" applyBorder="1" applyAlignment="1" applyProtection="1">
      <alignment horizontal="center" vertical="center"/>
      <protection locked="0"/>
    </xf>
    <xf numFmtId="165" fontId="1" fillId="2" borderId="2" xfId="0" applyNumberFormat="1" applyFont="1" applyFill="1" applyBorder="1" applyAlignment="1" applyProtection="1">
      <alignment horizontal="center" vertical="center"/>
      <protection locked="0"/>
    </xf>
    <xf numFmtId="164" fontId="1" fillId="2" borderId="2"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wrapText="1"/>
      <protection locked="0"/>
    </xf>
    <xf numFmtId="164" fontId="9" fillId="2" borderId="2" xfId="0" applyNumberFormat="1" applyFont="1" applyFill="1" applyBorder="1" applyAlignment="1" applyProtection="1">
      <alignment horizontal="center" vertical="center" wrapText="1"/>
      <protection locked="0"/>
    </xf>
    <xf numFmtId="49" fontId="2" fillId="7" borderId="2" xfId="0" applyNumberFormat="1" applyFont="1" applyFill="1" applyBorder="1" applyAlignment="1">
      <alignment horizontal="center" vertical="center" wrapText="1"/>
    </xf>
    <xf numFmtId="49" fontId="8" fillId="0" borderId="9"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1" xfId="0" applyNumberFormat="1" applyFont="1" applyBorder="1" applyAlignment="1">
      <alignment horizontal="center" vertical="center" wrapText="1"/>
    </xf>
    <xf numFmtId="49" fontId="0" fillId="0" borderId="6" xfId="0" applyNumberFormat="1" applyBorder="1" applyAlignment="1">
      <alignment horizontal="center" vertical="center" wrapText="1"/>
    </xf>
    <xf numFmtId="49" fontId="0" fillId="0" borderId="7" xfId="0" applyNumberFormat="1" applyBorder="1" applyAlignment="1">
      <alignment horizontal="center" vertical="center"/>
    </xf>
    <xf numFmtId="49" fontId="0" fillId="0" borderId="3" xfId="0" applyNumberFormat="1" applyBorder="1" applyAlignment="1">
      <alignment horizontal="center" vertical="center"/>
    </xf>
    <xf numFmtId="17" fontId="1" fillId="0" borderId="5" xfId="0" applyNumberFormat="1" applyFont="1" applyBorder="1" applyAlignment="1">
      <alignment horizontal="center" vertical="center" shrinkToFit="1"/>
    </xf>
    <xf numFmtId="49" fontId="1" fillId="2" borderId="2" xfId="0" applyNumberFormat="1" applyFont="1" applyFill="1" applyBorder="1" applyAlignment="1" applyProtection="1">
      <alignment horizontal="center" vertical="center"/>
      <protection locked="0"/>
    </xf>
  </cellXfs>
  <cellStyles count="1">
    <cellStyle name="Normal" xfId="0" builtinId="0"/>
  </cellStyles>
  <dxfs count="9">
    <dxf>
      <font>
        <color theme="0"/>
      </font>
    </dxf>
    <dxf>
      <font>
        <color theme="0"/>
      </font>
      <fill>
        <patternFill>
          <bgColor rgb="FFC00000"/>
        </patternFill>
      </fill>
    </dxf>
    <dxf>
      <font>
        <color theme="0"/>
      </font>
      <fill>
        <patternFill>
          <bgColor theme="9" tint="-0.499984740745262"/>
        </patternFill>
      </fill>
    </dxf>
    <dxf>
      <border>
        <left style="thin">
          <color auto="1"/>
        </left>
        <right style="thin">
          <color auto="1"/>
        </right>
        <top style="thin">
          <color auto="1"/>
        </top>
        <bottom style="thin">
          <color auto="1"/>
        </bottom>
        <vertical/>
        <horizontal/>
      </border>
    </dxf>
    <dxf>
      <font>
        <color theme="0"/>
      </font>
    </dxf>
    <dxf>
      <font>
        <color theme="0"/>
      </font>
      <fill>
        <patternFill>
          <bgColor rgb="FFC00000"/>
        </patternFill>
      </fill>
    </dxf>
    <dxf>
      <font>
        <color theme="0"/>
      </font>
      <fill>
        <patternFill>
          <bgColor theme="9" tint="-0.499984740745262"/>
        </patternFill>
      </fill>
    </dxf>
    <dxf>
      <border>
        <left style="thin">
          <color auto="1"/>
        </left>
        <right style="thin">
          <color auto="1"/>
        </right>
        <top style="thin">
          <color auto="1"/>
        </top>
        <bottom style="thin">
          <color auto="1"/>
        </bottom>
        <vertical/>
        <horizontal/>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283369</xdr:colOff>
      <xdr:row>1</xdr:row>
      <xdr:rowOff>168274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2152650" cy="980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3</xdr:col>
      <xdr:colOff>247650</xdr:colOff>
      <xdr:row>1</xdr:row>
      <xdr:rowOff>120649</xdr:rowOff>
    </xdr:to>
    <xdr:pic>
      <xdr:nvPicPr>
        <xdr:cNvPr id="3" name="Picture 2">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2152650" cy="977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33617</xdr:colOff>
      <xdr:row>0</xdr:row>
      <xdr:rowOff>33618</xdr:rowOff>
    </xdr:from>
    <xdr:to>
      <xdr:col>2</xdr:col>
      <xdr:colOff>662267</xdr:colOff>
      <xdr:row>3</xdr:row>
      <xdr:rowOff>139839</xdr:rowOff>
    </xdr:to>
    <xdr:pic>
      <xdr:nvPicPr>
        <xdr:cNvPr id="4" name="Picture 3">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17" y="33618"/>
          <a:ext cx="2152650" cy="9802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0"/>
  <sheetViews>
    <sheetView showRowColHeaders="0" topLeftCell="A4" zoomScaleNormal="100" workbookViewId="0">
      <selection activeCell="C10" sqref="C10"/>
    </sheetView>
  </sheetViews>
  <sheetFormatPr defaultRowHeight="15" x14ac:dyDescent="0.25"/>
  <cols>
    <col min="1" max="1" width="1.7109375" style="24" customWidth="1"/>
    <col min="2" max="2" width="26.28515625" style="25" customWidth="1"/>
    <col min="3" max="3" width="16.28515625" style="24" customWidth="1"/>
    <col min="4" max="4" width="15.42578125" style="34" customWidth="1"/>
    <col min="5" max="5" width="14.85546875" style="26" customWidth="1"/>
    <col min="6" max="6" width="14.140625" style="25" customWidth="1"/>
    <col min="7" max="9" width="14.140625" style="26" customWidth="1"/>
    <col min="10" max="12" width="14.140625" style="25" customWidth="1"/>
    <col min="13" max="14" width="14.140625" style="27" customWidth="1"/>
    <col min="15" max="15" width="14.140625" style="24" customWidth="1"/>
    <col min="16" max="16" width="2.5703125" style="24" customWidth="1"/>
    <col min="17" max="17" width="19" style="24" customWidth="1"/>
    <col min="18" max="16384" width="9.140625" style="24"/>
  </cols>
  <sheetData>
    <row r="1" spans="1:18" s="10" customFormat="1" ht="68.25" customHeight="1" x14ac:dyDescent="0.25">
      <c r="C1" s="51"/>
      <c r="D1" s="51"/>
      <c r="E1" s="154" t="s">
        <v>147</v>
      </c>
      <c r="F1" s="155"/>
      <c r="G1" s="155"/>
      <c r="H1" s="155"/>
      <c r="I1" s="155"/>
      <c r="J1" s="155"/>
      <c r="K1" s="155"/>
      <c r="L1" s="155"/>
      <c r="M1" s="155"/>
      <c r="N1" s="155"/>
      <c r="O1" s="155"/>
      <c r="P1" s="156"/>
    </row>
    <row r="2" spans="1:18" s="2" customFormat="1" ht="58.5" customHeight="1" x14ac:dyDescent="0.25">
      <c r="B2" s="17"/>
      <c r="D2" s="157" t="s">
        <v>124</v>
      </c>
      <c r="E2" s="158"/>
      <c r="F2" s="158"/>
      <c r="G2" s="158"/>
      <c r="H2" s="158"/>
      <c r="I2" s="158"/>
      <c r="J2" s="158"/>
      <c r="K2" s="158"/>
      <c r="L2" s="158"/>
      <c r="M2" s="158"/>
      <c r="N2" s="158"/>
      <c r="O2" s="158"/>
      <c r="P2" s="158"/>
      <c r="Q2" s="159"/>
    </row>
    <row r="3" spans="1:18" s="2" customFormat="1" ht="39" customHeight="1" x14ac:dyDescent="0.25">
      <c r="B3" s="17"/>
      <c r="D3" s="121"/>
      <c r="E3" s="121"/>
      <c r="F3" s="121"/>
      <c r="G3" s="121"/>
      <c r="H3" s="121"/>
      <c r="I3" s="121"/>
      <c r="J3" s="121"/>
      <c r="K3" s="121"/>
      <c r="L3" s="121"/>
      <c r="M3" s="121"/>
      <c r="N3" s="121"/>
      <c r="O3" s="121"/>
      <c r="P3" s="121"/>
      <c r="Q3" s="121"/>
    </row>
    <row r="4" spans="1:18" ht="16.5" x14ac:dyDescent="0.3">
      <c r="B4" s="61"/>
      <c r="C4" s="62"/>
      <c r="D4" s="63"/>
      <c r="E4" s="64"/>
      <c r="F4" s="18"/>
      <c r="G4" s="64"/>
      <c r="H4" s="64"/>
      <c r="I4" s="64"/>
      <c r="J4" s="18"/>
      <c r="K4" s="18"/>
      <c r="L4" s="18"/>
      <c r="M4" s="21"/>
      <c r="N4" s="21"/>
      <c r="O4" s="19"/>
      <c r="P4" s="19"/>
      <c r="Q4" s="19"/>
      <c r="R4" s="19"/>
    </row>
    <row r="5" spans="1:18" s="29" customFormat="1" ht="21.75" customHeight="1" x14ac:dyDescent="0.25">
      <c r="A5" s="35"/>
      <c r="B5" s="65" t="s">
        <v>152</v>
      </c>
      <c r="C5" s="66" t="s">
        <v>107</v>
      </c>
      <c r="D5" s="66" t="s">
        <v>6</v>
      </c>
      <c r="E5" s="67" t="s">
        <v>1</v>
      </c>
      <c r="F5" s="77"/>
      <c r="G5" s="67" t="s">
        <v>153</v>
      </c>
      <c r="H5" s="67" t="s">
        <v>150</v>
      </c>
      <c r="I5" s="67" t="s">
        <v>151</v>
      </c>
      <c r="J5" s="14"/>
      <c r="K5" s="2"/>
      <c r="L5" s="2"/>
      <c r="M5" s="4"/>
      <c r="N5" s="4"/>
      <c r="O5" s="2"/>
      <c r="P5" s="2"/>
      <c r="Q5" s="2"/>
      <c r="R5" s="2"/>
    </row>
    <row r="6" spans="1:18" s="29" customFormat="1" ht="22.5" customHeight="1" x14ac:dyDescent="0.25">
      <c r="A6" s="35"/>
      <c r="B6" s="68" t="s">
        <v>161</v>
      </c>
      <c r="C6" s="11">
        <f>SUM(C16:N16)</f>
        <v>27999.999999999996</v>
      </c>
      <c r="D6" s="11">
        <f>SUM(C17:N17)</f>
        <v>7000</v>
      </c>
      <c r="E6" s="11">
        <f>C6+D6</f>
        <v>35000</v>
      </c>
      <c r="F6" s="77"/>
      <c r="G6" s="11">
        <f>O11</f>
        <v>0</v>
      </c>
      <c r="H6" s="11">
        <f>O20</f>
        <v>35000</v>
      </c>
      <c r="I6" s="79" t="e">
        <f>O23</f>
        <v>#DIV/0!</v>
      </c>
      <c r="J6" s="14"/>
      <c r="K6" s="2"/>
      <c r="L6" s="2"/>
      <c r="M6" s="4"/>
      <c r="N6" s="4"/>
      <c r="O6" s="2"/>
      <c r="P6" s="2"/>
      <c r="Q6" s="2"/>
      <c r="R6" s="2"/>
    </row>
    <row r="7" spans="1:18" s="29" customFormat="1" ht="22.5" customHeight="1" x14ac:dyDescent="0.25">
      <c r="A7" s="35"/>
      <c r="B7" s="68" t="s">
        <v>162</v>
      </c>
      <c r="C7" s="11">
        <f>Q16</f>
        <v>0</v>
      </c>
      <c r="D7" s="11">
        <f>Q17</f>
        <v>0</v>
      </c>
      <c r="E7" s="11">
        <f>C7+D7</f>
        <v>0</v>
      </c>
      <c r="F7" s="14"/>
      <c r="G7" s="78"/>
      <c r="H7" s="78"/>
      <c r="I7" s="78"/>
      <c r="J7" s="2"/>
      <c r="K7" s="2"/>
      <c r="L7" s="2"/>
      <c r="M7" s="4"/>
      <c r="N7" s="4"/>
      <c r="O7" s="2"/>
      <c r="P7" s="2"/>
      <c r="Q7" s="2"/>
      <c r="R7" s="2"/>
    </row>
    <row r="8" spans="1:18" ht="23.25" customHeight="1" thickBot="1" x14ac:dyDescent="0.35">
      <c r="B8" s="69" t="s">
        <v>1</v>
      </c>
      <c r="C8" s="70">
        <f>C6+C7</f>
        <v>27999.999999999996</v>
      </c>
      <c r="D8" s="70">
        <f t="shared" ref="D8:E8" si="0">D6+D7</f>
        <v>7000</v>
      </c>
      <c r="E8" s="70">
        <f t="shared" si="0"/>
        <v>35000</v>
      </c>
      <c r="F8" s="18"/>
      <c r="G8" s="20"/>
      <c r="H8" s="20"/>
      <c r="I8" s="20"/>
      <c r="J8" s="18"/>
      <c r="K8" s="18"/>
      <c r="L8" s="18"/>
      <c r="M8" s="21"/>
      <c r="N8" s="21"/>
      <c r="O8" s="19"/>
      <c r="P8" s="19"/>
      <c r="Q8" s="19"/>
      <c r="R8" s="19"/>
    </row>
    <row r="9" spans="1:18" ht="17.25" thickTop="1" x14ac:dyDescent="0.3">
      <c r="B9" s="71"/>
      <c r="C9" s="72"/>
      <c r="D9" s="73"/>
      <c r="E9" s="74"/>
      <c r="F9" s="18"/>
      <c r="G9" s="20"/>
      <c r="H9" s="20"/>
      <c r="I9" s="20"/>
      <c r="J9" s="18"/>
      <c r="K9" s="18"/>
      <c r="L9" s="18"/>
      <c r="M9" s="21"/>
      <c r="N9" s="21"/>
      <c r="O9" s="19"/>
      <c r="P9" s="19"/>
      <c r="Q9" s="19"/>
      <c r="R9" s="19"/>
    </row>
    <row r="10" spans="1:18" ht="33.75" customHeight="1" x14ac:dyDescent="0.3">
      <c r="B10" s="153" t="s">
        <v>149</v>
      </c>
      <c r="C10" s="52">
        <v>44044</v>
      </c>
      <c r="D10" s="52">
        <v>44075</v>
      </c>
      <c r="E10" s="52">
        <v>44105</v>
      </c>
      <c r="F10" s="52">
        <v>44136</v>
      </c>
      <c r="G10" s="52">
        <v>44166</v>
      </c>
      <c r="H10" s="52">
        <v>44197</v>
      </c>
      <c r="I10" s="52">
        <v>44228</v>
      </c>
      <c r="J10" s="52">
        <v>44256</v>
      </c>
      <c r="K10" s="52">
        <v>44287</v>
      </c>
      <c r="L10" s="52">
        <v>44317</v>
      </c>
      <c r="M10" s="52">
        <v>44348</v>
      </c>
      <c r="N10" s="52">
        <v>44378</v>
      </c>
      <c r="O10" s="53" t="s">
        <v>1</v>
      </c>
      <c r="P10" s="19"/>
      <c r="Q10" s="19"/>
      <c r="R10" s="19"/>
    </row>
    <row r="11" spans="1:18" ht="24" customHeight="1" x14ac:dyDescent="0.3">
      <c r="B11" s="153"/>
      <c r="C11" s="152">
        <v>0</v>
      </c>
      <c r="D11" s="152">
        <v>0</v>
      </c>
      <c r="E11" s="152">
        <v>0</v>
      </c>
      <c r="F11" s="152">
        <v>0</v>
      </c>
      <c r="G11" s="152">
        <v>0</v>
      </c>
      <c r="H11" s="152">
        <v>0</v>
      </c>
      <c r="I11" s="152">
        <v>0</v>
      </c>
      <c r="J11" s="152">
        <v>0</v>
      </c>
      <c r="K11" s="152">
        <v>0</v>
      </c>
      <c r="L11" s="152">
        <v>0</v>
      </c>
      <c r="M11" s="152">
        <v>0</v>
      </c>
      <c r="N11" s="152">
        <v>0</v>
      </c>
      <c r="O11" s="59">
        <f>SUM(C11:N11)</f>
        <v>0</v>
      </c>
      <c r="P11" s="19"/>
      <c r="Q11" s="19"/>
      <c r="R11" s="19"/>
    </row>
    <row r="12" spans="1:18" ht="24" customHeight="1" x14ac:dyDescent="0.3">
      <c r="B12" s="18"/>
      <c r="C12" s="19"/>
      <c r="D12" s="75"/>
      <c r="E12" s="20"/>
      <c r="F12" s="18"/>
      <c r="G12" s="20"/>
      <c r="H12" s="20"/>
      <c r="I12" s="20"/>
      <c r="J12" s="18"/>
      <c r="K12" s="18"/>
      <c r="L12" s="18"/>
      <c r="M12" s="21"/>
      <c r="N12" s="21"/>
      <c r="O12" s="19"/>
      <c r="P12" s="19"/>
      <c r="Q12" s="19"/>
      <c r="R12" s="19"/>
    </row>
    <row r="13" spans="1:18" ht="24" customHeight="1" x14ac:dyDescent="0.3">
      <c r="B13" s="18"/>
      <c r="C13" s="19"/>
      <c r="D13" s="75"/>
      <c r="E13" s="20"/>
      <c r="F13" s="18"/>
      <c r="G13" s="20"/>
      <c r="H13" s="20"/>
      <c r="I13" s="20"/>
      <c r="J13" s="18"/>
      <c r="K13" s="18"/>
      <c r="L13" s="18"/>
      <c r="M13" s="21"/>
      <c r="N13" s="21"/>
      <c r="O13" s="19"/>
      <c r="P13" s="19"/>
      <c r="Q13" s="19"/>
      <c r="R13" s="19"/>
    </row>
    <row r="14" spans="1:18" s="29" customFormat="1" ht="33.75" customHeight="1" x14ac:dyDescent="0.25">
      <c r="B14" s="153" t="s">
        <v>148</v>
      </c>
      <c r="C14" s="52">
        <v>44044</v>
      </c>
      <c r="D14" s="52">
        <v>44075</v>
      </c>
      <c r="E14" s="52">
        <v>44105</v>
      </c>
      <c r="F14" s="52">
        <v>44136</v>
      </c>
      <c r="G14" s="52">
        <v>44166</v>
      </c>
      <c r="H14" s="52">
        <v>44197</v>
      </c>
      <c r="I14" s="52">
        <v>44228</v>
      </c>
      <c r="J14" s="52">
        <v>44256</v>
      </c>
      <c r="K14" s="52">
        <v>44287</v>
      </c>
      <c r="L14" s="52">
        <v>44317</v>
      </c>
      <c r="M14" s="52">
        <v>44348</v>
      </c>
      <c r="N14" s="52">
        <v>44378</v>
      </c>
      <c r="O14" s="53" t="s">
        <v>1</v>
      </c>
      <c r="P14" s="2"/>
      <c r="Q14" s="53" t="s">
        <v>163</v>
      </c>
      <c r="R14" s="2"/>
    </row>
    <row r="15" spans="1:18" s="29" customFormat="1" ht="24" customHeight="1" x14ac:dyDescent="0.25">
      <c r="A15" s="35"/>
      <c r="B15" s="153"/>
      <c r="C15" s="54">
        <f>SUM('Full-course-file'!AN:AN)</f>
        <v>0</v>
      </c>
      <c r="D15" s="54">
        <f>SUM('Full-course-file'!AO:AO)</f>
        <v>5090.909090909091</v>
      </c>
      <c r="E15" s="54">
        <f>SUM('Full-course-file'!AP:AP)</f>
        <v>2545.4545454545455</v>
      </c>
      <c r="F15" s="54">
        <f>SUM('Full-course-file'!AQ:AQ)</f>
        <v>2545.4545454545455</v>
      </c>
      <c r="G15" s="54">
        <f>SUM('Full-course-file'!AR:AR)</f>
        <v>2545.4545454545455</v>
      </c>
      <c r="H15" s="54">
        <f>SUM('Full-course-file'!AS:AS)</f>
        <v>2545.4545454545455</v>
      </c>
      <c r="I15" s="54">
        <f>SUM('Full-course-file'!AT:AT)</f>
        <v>2545.4545454545455</v>
      </c>
      <c r="J15" s="54">
        <f>SUM('Full-course-file'!AU:AU)</f>
        <v>2545.4545454545455</v>
      </c>
      <c r="K15" s="54">
        <f>SUM('Full-course-file'!AV:AV)</f>
        <v>2545.4545454545455</v>
      </c>
      <c r="L15" s="54">
        <f>SUM('Full-course-file'!AW:AW)</f>
        <v>2545.4545454545455</v>
      </c>
      <c r="M15" s="54">
        <f>SUM('Full-course-file'!AX:AX)</f>
        <v>2545.4545454545455</v>
      </c>
      <c r="N15" s="54">
        <f>SUM('Full-course-file'!AY:AY)</f>
        <v>7000</v>
      </c>
      <c r="O15" s="54">
        <f>SUM('Full-course-file'!BB:BB)</f>
        <v>35000</v>
      </c>
      <c r="P15" s="2"/>
      <c r="Q15" s="54">
        <f>SUM('Full-course-file'!BA:BA)</f>
        <v>0</v>
      </c>
      <c r="R15" s="2"/>
    </row>
    <row r="16" spans="1:18" s="29" customFormat="1" ht="24" customHeight="1" x14ac:dyDescent="0.25">
      <c r="A16" s="35"/>
      <c r="B16" s="57" t="s">
        <v>131</v>
      </c>
      <c r="C16" s="58">
        <f>SUM('Full-course-file'!BD:BD)+SUM('Full-course-file'!BR:BR)+SUM('Full-course-file'!CT:CT)+SUM('Full-course-file'!DH:DH)</f>
        <v>0</v>
      </c>
      <c r="D16" s="58">
        <f>SUM('Full-course-file'!BE:BE)+SUM('Full-course-file'!BS:BS)+SUM('Full-course-file'!CU:CU)+SUM('Full-course-file'!DI:DI)</f>
        <v>5090.909090909091</v>
      </c>
      <c r="E16" s="58">
        <f>SUM('Full-course-file'!BF:BF)+SUM('Full-course-file'!BT:BT)+SUM('Full-course-file'!CV:CV)+SUM('Full-course-file'!DJ:DJ)</f>
        <v>2545.4545454545455</v>
      </c>
      <c r="F16" s="58">
        <f>SUM('Full-course-file'!BG:BG)+SUM('Full-course-file'!BU:BU)+SUM('Full-course-file'!CW:CW)+SUM('Full-course-file'!DK:DK)</f>
        <v>2545.4545454545455</v>
      </c>
      <c r="G16" s="58">
        <f>SUM('Full-course-file'!BH:BH)+SUM('Full-course-file'!BV:BV)+SUM('Full-course-file'!CX:CX)+SUM('Full-course-file'!DL:DL)</f>
        <v>2545.4545454545455</v>
      </c>
      <c r="H16" s="58">
        <f>SUM('Full-course-file'!BI:BI)+SUM('Full-course-file'!BW:BW)+SUM('Full-course-file'!CY:CY)+SUM('Full-course-file'!DM:DM)</f>
        <v>2545.4545454545455</v>
      </c>
      <c r="I16" s="58">
        <f>SUM('Full-course-file'!BJ:BJ)+SUM('Full-course-file'!BX:BX)+SUM('Full-course-file'!CZ:CZ)+SUM('Full-course-file'!DN:DN)</f>
        <v>2545.4545454545455</v>
      </c>
      <c r="J16" s="58">
        <f>SUM('Full-course-file'!BK:BK)+SUM('Full-course-file'!BY:BY)+SUM('Full-course-file'!DA:DA)+SUM('Full-course-file'!DO:DO)</f>
        <v>2545.4545454545455</v>
      </c>
      <c r="K16" s="58">
        <f>SUM('Full-course-file'!BL:BL)+SUM('Full-course-file'!BZ:BZ)+SUM('Full-course-file'!DB:DB)+SUM('Full-course-file'!DP:DP)</f>
        <v>2545.4545454545455</v>
      </c>
      <c r="L16" s="58">
        <f>SUM('Full-course-file'!BM:BM)+SUM('Full-course-file'!CA:CA)+SUM('Full-course-file'!DC:DC)+SUM('Full-course-file'!DQ:DQ)</f>
        <v>2545.4545454545455</v>
      </c>
      <c r="M16" s="58">
        <f>SUM('Full-course-file'!BN:BN)+SUM('Full-course-file'!CB:CB)+SUM('Full-course-file'!DD:DD)+SUM('Full-course-file'!DR:DR)</f>
        <v>2545.4545454545455</v>
      </c>
      <c r="N16" s="58">
        <f>SUM('Full-course-file'!BO:BO)+SUM('Full-course-file'!CC:CC)+SUM('Full-course-file'!DE:DE)+SUM('Full-course-file'!DS:DS)</f>
        <v>0</v>
      </c>
      <c r="O16" s="58">
        <f>SUM('Full-course-file'!BQ:BQ)+SUM('Full-course-file'!CE:CE)+SUM('Full-course-file'!DG:DG)+SUM('Full-course-file'!DU:DU)</f>
        <v>28000</v>
      </c>
      <c r="P16" s="2"/>
      <c r="Q16" s="58">
        <f>SUM('Full-course-file'!BP:BP)+SUM('Full-course-file'!CD:CD)+SUM('Full-course-file'!DF:DF)+SUM('Full-course-file'!DT:DT)</f>
        <v>0</v>
      </c>
      <c r="R16" s="2"/>
    </row>
    <row r="17" spans="1:18" s="29" customFormat="1" ht="24" customHeight="1" x14ac:dyDescent="0.25">
      <c r="A17" s="35"/>
      <c r="B17" s="57" t="s">
        <v>132</v>
      </c>
      <c r="C17" s="58">
        <f>SUM('Full-course-file'!CF:CF)+SUM('Full-course-file'!DV:DV)</f>
        <v>0</v>
      </c>
      <c r="D17" s="58">
        <f>SUM('Full-course-file'!CG:CG)+SUM('Full-course-file'!DW:DW)</f>
        <v>0</v>
      </c>
      <c r="E17" s="58">
        <f>SUM('Full-course-file'!CH:CH)+SUM('Full-course-file'!DX:DX)</f>
        <v>0</v>
      </c>
      <c r="F17" s="58">
        <f>SUM('Full-course-file'!CI:CI)+SUM('Full-course-file'!DY:DY)</f>
        <v>0</v>
      </c>
      <c r="G17" s="58">
        <f>SUM('Full-course-file'!CJ:CJ)+SUM('Full-course-file'!DZ:DZ)</f>
        <v>0</v>
      </c>
      <c r="H17" s="58">
        <f>SUM('Full-course-file'!CK:CK)+SUM('Full-course-file'!EA:EA)</f>
        <v>0</v>
      </c>
      <c r="I17" s="58">
        <f>SUM('Full-course-file'!CL:CL)+SUM('Full-course-file'!EB:EB)</f>
        <v>0</v>
      </c>
      <c r="J17" s="58">
        <f>SUM('Full-course-file'!CM:CM)+SUM('Full-course-file'!EC:EC)</f>
        <v>0</v>
      </c>
      <c r="K17" s="58">
        <f>SUM('Full-course-file'!CN:CN)+SUM('Full-course-file'!ED:ED)</f>
        <v>0</v>
      </c>
      <c r="L17" s="58">
        <f>SUM('Full-course-file'!CO:CO)+SUM('Full-course-file'!EE:EE)</f>
        <v>0</v>
      </c>
      <c r="M17" s="58">
        <f>SUM('Full-course-file'!CP:CP)+SUM('Full-course-file'!EF:EF)</f>
        <v>0</v>
      </c>
      <c r="N17" s="58">
        <f>SUM('Full-course-file'!CQ:CQ)+SUM('Full-course-file'!EG:EG)</f>
        <v>7000</v>
      </c>
      <c r="O17" s="58">
        <f>SUM('Full-course-file'!CS:CS)+SUM('Full-course-file'!EI:EI)</f>
        <v>7000</v>
      </c>
      <c r="P17" s="2"/>
      <c r="Q17" s="58">
        <f>SUM('Full-course-file'!CR:CR)+SUM('Full-course-file'!EH:EH)</f>
        <v>0</v>
      </c>
      <c r="R17" s="2"/>
    </row>
    <row r="18" spans="1:18" ht="24" customHeight="1" x14ac:dyDescent="0.3">
      <c r="B18" s="71"/>
      <c r="C18" s="72"/>
      <c r="D18" s="73"/>
      <c r="E18" s="74"/>
      <c r="F18" s="71"/>
      <c r="G18" s="74"/>
      <c r="H18" s="74"/>
      <c r="I18" s="74"/>
      <c r="J18" s="71"/>
      <c r="K18" s="71"/>
      <c r="L18" s="71"/>
      <c r="M18" s="76"/>
      <c r="N18" s="76"/>
      <c r="O18" s="72"/>
      <c r="P18" s="72"/>
      <c r="Q18" s="19"/>
      <c r="R18" s="19"/>
    </row>
    <row r="19" spans="1:18" ht="33.75" customHeight="1" x14ac:dyDescent="0.3">
      <c r="B19" s="153" t="s">
        <v>150</v>
      </c>
      <c r="C19" s="52">
        <v>44044</v>
      </c>
      <c r="D19" s="52">
        <v>44075</v>
      </c>
      <c r="E19" s="52">
        <v>44105</v>
      </c>
      <c r="F19" s="52">
        <v>44136</v>
      </c>
      <c r="G19" s="52">
        <v>44166</v>
      </c>
      <c r="H19" s="52">
        <v>44197</v>
      </c>
      <c r="I19" s="52">
        <v>44228</v>
      </c>
      <c r="J19" s="52">
        <v>44256</v>
      </c>
      <c r="K19" s="52">
        <v>44287</v>
      </c>
      <c r="L19" s="52">
        <v>44317</v>
      </c>
      <c r="M19" s="52">
        <v>44348</v>
      </c>
      <c r="N19" s="52">
        <v>44378</v>
      </c>
      <c r="O19" s="53" t="s">
        <v>1</v>
      </c>
      <c r="P19" s="19"/>
      <c r="Q19" s="19"/>
      <c r="R19" s="19"/>
    </row>
    <row r="20" spans="1:18" ht="24" customHeight="1" x14ac:dyDescent="0.3">
      <c r="B20" s="153"/>
      <c r="C20" s="59">
        <f t="shared" ref="C20:N20" si="1">C15-C11</f>
        <v>0</v>
      </c>
      <c r="D20" s="59">
        <f t="shared" si="1"/>
        <v>5090.909090909091</v>
      </c>
      <c r="E20" s="59">
        <f t="shared" si="1"/>
        <v>2545.4545454545455</v>
      </c>
      <c r="F20" s="59">
        <f t="shared" si="1"/>
        <v>2545.4545454545455</v>
      </c>
      <c r="G20" s="59">
        <f t="shared" si="1"/>
        <v>2545.4545454545455</v>
      </c>
      <c r="H20" s="59">
        <f t="shared" si="1"/>
        <v>2545.4545454545455</v>
      </c>
      <c r="I20" s="59">
        <f t="shared" si="1"/>
        <v>2545.4545454545455</v>
      </c>
      <c r="J20" s="59">
        <f t="shared" si="1"/>
        <v>2545.4545454545455</v>
      </c>
      <c r="K20" s="59">
        <f t="shared" si="1"/>
        <v>2545.4545454545455</v>
      </c>
      <c r="L20" s="59">
        <f t="shared" si="1"/>
        <v>2545.4545454545455</v>
      </c>
      <c r="M20" s="59">
        <f t="shared" si="1"/>
        <v>2545.4545454545455</v>
      </c>
      <c r="N20" s="59">
        <f t="shared" si="1"/>
        <v>7000</v>
      </c>
      <c r="O20" s="59">
        <f>O15-O11</f>
        <v>35000</v>
      </c>
      <c r="P20" s="19"/>
      <c r="Q20" s="19"/>
      <c r="R20" s="19"/>
    </row>
    <row r="21" spans="1:18" ht="24" customHeight="1" x14ac:dyDescent="0.3">
      <c r="B21" s="18"/>
      <c r="C21" s="19"/>
      <c r="D21" s="75"/>
      <c r="E21" s="20"/>
      <c r="F21" s="18"/>
      <c r="G21" s="20"/>
      <c r="H21" s="20"/>
      <c r="I21" s="20"/>
      <c r="J21" s="18"/>
      <c r="K21" s="18"/>
      <c r="L21" s="18"/>
      <c r="M21" s="21"/>
      <c r="N21" s="21"/>
      <c r="O21" s="19"/>
      <c r="P21" s="19"/>
      <c r="Q21" s="19"/>
      <c r="R21" s="19"/>
    </row>
    <row r="22" spans="1:18" ht="33.75" customHeight="1" x14ac:dyDescent="0.3">
      <c r="B22" s="153" t="s">
        <v>151</v>
      </c>
      <c r="C22" s="52">
        <v>44044</v>
      </c>
      <c r="D22" s="52">
        <v>44075</v>
      </c>
      <c r="E22" s="52">
        <v>44105</v>
      </c>
      <c r="F22" s="52">
        <v>44136</v>
      </c>
      <c r="G22" s="52">
        <v>44166</v>
      </c>
      <c r="H22" s="52">
        <v>44197</v>
      </c>
      <c r="I22" s="52">
        <v>44228</v>
      </c>
      <c r="J22" s="52">
        <v>44256</v>
      </c>
      <c r="K22" s="52">
        <v>44287</v>
      </c>
      <c r="L22" s="52">
        <v>44317</v>
      </c>
      <c r="M22" s="52">
        <v>44348</v>
      </c>
      <c r="N22" s="52">
        <v>44378</v>
      </c>
      <c r="O22" s="53" t="s">
        <v>1</v>
      </c>
      <c r="P22" s="19"/>
      <c r="Q22" s="19"/>
      <c r="R22" s="19"/>
    </row>
    <row r="23" spans="1:18" ht="24" customHeight="1" x14ac:dyDescent="0.3">
      <c r="B23" s="153"/>
      <c r="C23" s="60" t="e">
        <f t="shared" ref="C23:O23" si="2">C15/C11</f>
        <v>#DIV/0!</v>
      </c>
      <c r="D23" s="60" t="e">
        <f t="shared" si="2"/>
        <v>#DIV/0!</v>
      </c>
      <c r="E23" s="60" t="e">
        <f t="shared" si="2"/>
        <v>#DIV/0!</v>
      </c>
      <c r="F23" s="60" t="e">
        <f t="shared" si="2"/>
        <v>#DIV/0!</v>
      </c>
      <c r="G23" s="60" t="e">
        <f t="shared" si="2"/>
        <v>#DIV/0!</v>
      </c>
      <c r="H23" s="60" t="e">
        <f t="shared" si="2"/>
        <v>#DIV/0!</v>
      </c>
      <c r="I23" s="60" t="e">
        <f t="shared" si="2"/>
        <v>#DIV/0!</v>
      </c>
      <c r="J23" s="60" t="e">
        <f t="shared" si="2"/>
        <v>#DIV/0!</v>
      </c>
      <c r="K23" s="60" t="e">
        <f t="shared" si="2"/>
        <v>#DIV/0!</v>
      </c>
      <c r="L23" s="60" t="e">
        <f t="shared" si="2"/>
        <v>#DIV/0!</v>
      </c>
      <c r="M23" s="60" t="e">
        <f t="shared" si="2"/>
        <v>#DIV/0!</v>
      </c>
      <c r="N23" s="60" t="e">
        <f t="shared" si="2"/>
        <v>#DIV/0!</v>
      </c>
      <c r="O23" s="60" t="e">
        <f t="shared" si="2"/>
        <v>#DIV/0!</v>
      </c>
      <c r="P23" s="19"/>
      <c r="Q23" s="19"/>
      <c r="R23" s="19"/>
    </row>
    <row r="24" spans="1:18" ht="16.5" x14ac:dyDescent="0.3">
      <c r="B24" s="18"/>
      <c r="C24" s="19"/>
      <c r="D24" s="75"/>
      <c r="E24" s="20"/>
      <c r="F24" s="18"/>
      <c r="G24" s="20"/>
      <c r="H24" s="20"/>
      <c r="I24" s="20"/>
      <c r="J24" s="18"/>
      <c r="K24" s="18"/>
      <c r="L24" s="18"/>
      <c r="M24" s="21"/>
      <c r="N24" s="21"/>
      <c r="O24" s="19"/>
      <c r="P24" s="19"/>
      <c r="Q24" s="19"/>
      <c r="R24" s="19"/>
    </row>
    <row r="25" spans="1:18" ht="16.5" x14ac:dyDescent="0.3">
      <c r="B25" s="18"/>
      <c r="C25" s="19"/>
      <c r="D25" s="75"/>
      <c r="E25" s="20"/>
      <c r="F25" s="18"/>
      <c r="G25" s="20"/>
      <c r="H25" s="20"/>
      <c r="I25" s="20"/>
      <c r="J25" s="18"/>
      <c r="K25" s="18"/>
      <c r="L25" s="18"/>
      <c r="M25" s="21"/>
      <c r="N25" s="21"/>
      <c r="O25" s="19"/>
      <c r="P25" s="19"/>
      <c r="Q25" s="19"/>
      <c r="R25" s="19"/>
    </row>
    <row r="26" spans="1:18" ht="16.5" x14ac:dyDescent="0.3">
      <c r="B26" s="18"/>
      <c r="C26" s="19"/>
      <c r="D26" s="75"/>
      <c r="E26" s="20"/>
      <c r="F26" s="18"/>
      <c r="G26" s="20"/>
      <c r="H26" s="20"/>
      <c r="I26" s="20"/>
      <c r="J26" s="18"/>
      <c r="K26" s="18"/>
      <c r="L26" s="18"/>
      <c r="M26" s="21"/>
      <c r="N26" s="21"/>
      <c r="O26" s="19"/>
      <c r="P26" s="19"/>
      <c r="Q26" s="19"/>
      <c r="R26" s="19"/>
    </row>
    <row r="27" spans="1:18" ht="16.5" x14ac:dyDescent="0.3">
      <c r="B27" s="18"/>
      <c r="C27" s="19"/>
      <c r="D27" s="75"/>
      <c r="E27" s="20"/>
      <c r="F27" s="18"/>
      <c r="G27" s="20"/>
      <c r="H27" s="20"/>
      <c r="I27" s="20"/>
      <c r="J27" s="18"/>
      <c r="K27" s="18"/>
      <c r="L27" s="18"/>
      <c r="M27" s="21"/>
      <c r="N27" s="21"/>
      <c r="O27" s="19"/>
      <c r="P27" s="19"/>
      <c r="Q27" s="19"/>
      <c r="R27" s="19"/>
    </row>
    <row r="28" spans="1:18" ht="16.5" x14ac:dyDescent="0.3">
      <c r="B28" s="18"/>
      <c r="C28" s="19"/>
      <c r="D28" s="75"/>
      <c r="E28" s="20"/>
      <c r="F28" s="18"/>
      <c r="G28" s="20"/>
      <c r="H28" s="20"/>
      <c r="I28" s="20"/>
      <c r="J28" s="18"/>
      <c r="K28" s="18"/>
      <c r="L28" s="18"/>
      <c r="M28" s="21"/>
      <c r="N28" s="21"/>
      <c r="O28" s="19"/>
      <c r="P28" s="19"/>
      <c r="Q28" s="19"/>
      <c r="R28" s="19"/>
    </row>
    <row r="29" spans="1:18" ht="16.5" x14ac:dyDescent="0.3">
      <c r="B29" s="18"/>
      <c r="C29" s="19"/>
      <c r="D29" s="75"/>
      <c r="E29" s="20"/>
      <c r="F29" s="18"/>
      <c r="G29" s="20"/>
      <c r="H29" s="20"/>
      <c r="I29" s="20"/>
      <c r="J29" s="18"/>
      <c r="K29" s="18"/>
      <c r="L29" s="18"/>
      <c r="M29" s="21"/>
      <c r="N29" s="21"/>
      <c r="O29" s="19"/>
      <c r="P29" s="19"/>
      <c r="Q29" s="19"/>
      <c r="R29" s="19"/>
    </row>
    <row r="30" spans="1:18" ht="16.5" x14ac:dyDescent="0.3">
      <c r="B30" s="18"/>
      <c r="C30" s="19"/>
      <c r="D30" s="75"/>
      <c r="E30" s="20"/>
      <c r="F30" s="18"/>
      <c r="G30" s="20"/>
      <c r="H30" s="20"/>
      <c r="I30" s="20"/>
      <c r="J30" s="18"/>
      <c r="K30" s="18"/>
      <c r="L30" s="18"/>
      <c r="M30" s="21"/>
      <c r="N30" s="21"/>
      <c r="O30" s="19"/>
      <c r="P30" s="19"/>
      <c r="Q30" s="19"/>
      <c r="R30" s="19"/>
    </row>
  </sheetData>
  <mergeCells count="6">
    <mergeCell ref="B10:B11"/>
    <mergeCell ref="B19:B20"/>
    <mergeCell ref="B22:B23"/>
    <mergeCell ref="E1:P1"/>
    <mergeCell ref="D2:Q2"/>
    <mergeCell ref="B14:B15"/>
  </mergeCells>
  <pageMargins left="0.70866141732283472" right="0.70866141732283472" top="0.74803149606299213" bottom="0.74803149606299213" header="0.31496062992125984" footer="0.31496062992125984"/>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210"/>
  <sheetViews>
    <sheetView showRowColHeaders="0" zoomScaleNormal="100" workbookViewId="0">
      <selection activeCell="I15" sqref="I15"/>
    </sheetView>
  </sheetViews>
  <sheetFormatPr defaultRowHeight="15" x14ac:dyDescent="0.25"/>
  <cols>
    <col min="1" max="1" width="1.7109375" style="24" customWidth="1"/>
    <col min="2" max="3" width="14.28515625" style="25" customWidth="1"/>
    <col min="4" max="4" width="17" style="24" customWidth="1"/>
    <col min="5" max="5" width="41.140625" style="34" customWidth="1"/>
    <col min="6" max="6" width="19.7109375" style="26" customWidth="1"/>
    <col min="7" max="7" width="10.7109375" style="25" bestFit="1" customWidth="1"/>
    <col min="8" max="8" width="16.7109375" style="26" bestFit="1" customWidth="1"/>
    <col min="9" max="9" width="14.5703125" style="26" customWidth="1"/>
    <col min="10" max="10" width="14.85546875" style="26" customWidth="1"/>
    <col min="11" max="11" width="12.85546875" style="25" customWidth="1"/>
    <col min="12" max="12" width="17.28515625" style="25" customWidth="1"/>
    <col min="13" max="13" width="18.7109375" style="25" customWidth="1"/>
    <col min="14" max="14" width="15.140625" style="27" customWidth="1"/>
    <col min="15" max="15" width="21" style="27" customWidth="1"/>
    <col min="16" max="16384" width="9.140625" style="24"/>
  </cols>
  <sheetData>
    <row r="1" spans="1:16" s="10" customFormat="1" ht="68.25" customHeight="1" x14ac:dyDescent="0.25">
      <c r="B1" s="160" t="s">
        <v>130</v>
      </c>
      <c r="C1" s="160"/>
      <c r="D1" s="160"/>
      <c r="E1" s="160"/>
      <c r="F1" s="160"/>
      <c r="G1" s="160"/>
      <c r="H1" s="160"/>
      <c r="I1" s="160"/>
      <c r="J1" s="160"/>
      <c r="K1" s="160"/>
      <c r="L1" s="160"/>
      <c r="M1" s="160"/>
      <c r="N1" s="160"/>
      <c r="O1" s="160"/>
      <c r="P1" s="160"/>
    </row>
    <row r="2" spans="1:16" s="2" customFormat="1" ht="58.5" customHeight="1" x14ac:dyDescent="0.25">
      <c r="B2" s="17"/>
      <c r="C2" s="17"/>
      <c r="D2" s="161" t="s">
        <v>124</v>
      </c>
      <c r="E2" s="161"/>
      <c r="F2" s="161"/>
      <c r="G2" s="161"/>
      <c r="H2" s="161"/>
      <c r="I2" s="161"/>
      <c r="J2" s="161"/>
      <c r="K2" s="161"/>
      <c r="L2" s="161"/>
      <c r="M2" s="161"/>
      <c r="N2" s="161"/>
      <c r="O2" s="50"/>
      <c r="P2" s="17"/>
    </row>
    <row r="3" spans="1:16" s="2" customFormat="1" ht="16.5" x14ac:dyDescent="0.25">
      <c r="E3" s="31"/>
      <c r="F3" s="5"/>
      <c r="H3" s="5"/>
      <c r="I3" s="5"/>
      <c r="J3" s="5"/>
      <c r="K3" s="7"/>
      <c r="L3" s="7"/>
      <c r="M3" s="7"/>
      <c r="N3" s="6"/>
      <c r="O3" s="6"/>
    </row>
    <row r="4" spans="1:16" s="2" customFormat="1" ht="33" x14ac:dyDescent="0.25">
      <c r="E4" s="31"/>
      <c r="H4" s="5"/>
      <c r="I4" s="15" t="s">
        <v>165</v>
      </c>
      <c r="J4" s="15" t="s">
        <v>166</v>
      </c>
      <c r="K4" s="15" t="s">
        <v>118</v>
      </c>
      <c r="L4" s="15" t="s">
        <v>125</v>
      </c>
      <c r="M4" s="15" t="s">
        <v>121</v>
      </c>
      <c r="N4" s="55" t="s">
        <v>128</v>
      </c>
      <c r="O4" s="55" t="s">
        <v>129</v>
      </c>
      <c r="P4" s="14"/>
    </row>
    <row r="5" spans="1:16" s="2" customFormat="1" ht="30.75" customHeight="1" x14ac:dyDescent="0.25">
      <c r="E5" s="31"/>
      <c r="H5" s="5"/>
      <c r="I5" s="56">
        <f>SUM('Full-course-file'!AZ:AZ)</f>
        <v>35000</v>
      </c>
      <c r="J5" s="56">
        <f>SUM('Full-course-file'!BA:BA)</f>
        <v>0</v>
      </c>
      <c r="K5" s="56">
        <f>I5+J5</f>
        <v>35000</v>
      </c>
      <c r="L5" s="56">
        <f>SUM(L8:L204)</f>
        <v>2250</v>
      </c>
      <c r="M5" s="56">
        <f>SUM(M8:M204)</f>
        <v>37250</v>
      </c>
      <c r="N5" s="56">
        <f>SUM(N8:N204)</f>
        <v>40500</v>
      </c>
      <c r="O5" s="56">
        <f>SUM(O8:O204)</f>
        <v>-3250</v>
      </c>
      <c r="P5" s="14"/>
    </row>
    <row r="6" spans="1:16" s="28" customFormat="1" ht="16.5" x14ac:dyDescent="0.25">
      <c r="B6" s="37"/>
      <c r="C6" s="37"/>
      <c r="D6" s="37"/>
      <c r="E6" s="38"/>
      <c r="F6" s="39"/>
      <c r="G6" s="37"/>
      <c r="H6" s="39"/>
      <c r="I6" s="39"/>
      <c r="J6" s="39"/>
      <c r="K6" s="48"/>
      <c r="L6" s="48"/>
      <c r="M6" s="48"/>
      <c r="N6" s="49"/>
      <c r="O6" s="49"/>
    </row>
    <row r="7" spans="1:16" s="29" customFormat="1" ht="33" x14ac:dyDescent="0.25">
      <c r="A7" s="35"/>
      <c r="B7" s="9" t="str">
        <f>'Full-course-file'!A9</f>
        <v>Start month</v>
      </c>
      <c r="C7" s="9" t="str">
        <f>'Full-course-file'!B9</f>
        <v>End month</v>
      </c>
      <c r="D7" s="9" t="str">
        <f>'Full-course-file'!C9</f>
        <v>Learning Aim</v>
      </c>
      <c r="E7" s="44" t="str">
        <f>'Full-course-file'!D9</f>
        <v>Course Title</v>
      </c>
      <c r="F7" s="45" t="s">
        <v>111</v>
      </c>
      <c r="G7" s="9" t="str">
        <f>'Full-course-file'!S9</f>
        <v>Total starts</v>
      </c>
      <c r="H7" s="45" t="s">
        <v>109</v>
      </c>
      <c r="I7" s="45" t="s">
        <v>110</v>
      </c>
      <c r="J7" s="45" t="s">
        <v>116</v>
      </c>
      <c r="K7" s="46" t="s">
        <v>126</v>
      </c>
      <c r="L7" s="47" t="s">
        <v>108</v>
      </c>
      <c r="M7" s="47" t="s">
        <v>127</v>
      </c>
      <c r="N7" s="46" t="s">
        <v>119</v>
      </c>
      <c r="O7" s="46" t="s">
        <v>117</v>
      </c>
      <c r="P7" s="36"/>
    </row>
    <row r="8" spans="1:16" s="30" customFormat="1" ht="16.5" x14ac:dyDescent="0.25">
      <c r="B8" s="174" t="str">
        <f>'Full-course-file'!A10</f>
        <v>Sep-20</v>
      </c>
      <c r="C8" s="174" t="str">
        <f>'Full-course-file'!B10</f>
        <v>Jul-21</v>
      </c>
      <c r="D8" s="40">
        <f>'Full-course-file'!C10</f>
        <v>12345678</v>
      </c>
      <c r="E8" s="41" t="str">
        <f>'Full-course-file'!D10</f>
        <v>Award in subject 1</v>
      </c>
      <c r="F8" s="42" t="str">
        <f>'Full-course-file'!E10</f>
        <v>qwertya</v>
      </c>
      <c r="G8" s="40">
        <f>'Full-course-file'!S10</f>
        <v>20</v>
      </c>
      <c r="H8" s="120">
        <f>'Full-course-file'!F10</f>
        <v>12.5</v>
      </c>
      <c r="I8" s="42">
        <f>'Full-course-file'!G10</f>
        <v>36</v>
      </c>
      <c r="J8" s="42">
        <f>'Full-course-file'!R10</f>
        <v>450</v>
      </c>
      <c r="K8" s="43">
        <f>'Full-course-file'!BB10*'Full-course-file'!$Q$10</f>
        <v>35000</v>
      </c>
      <c r="L8" s="43">
        <f>'Full-course-file'!W10</f>
        <v>2250</v>
      </c>
      <c r="M8" s="43">
        <f>K8+L8</f>
        <v>37250</v>
      </c>
      <c r="N8" s="43">
        <f>'Full-course-file'!X10</f>
        <v>40500</v>
      </c>
      <c r="O8" s="43">
        <f>M8-N8</f>
        <v>-3250</v>
      </c>
    </row>
    <row r="9" spans="1:16" s="30" customFormat="1" ht="16.5" x14ac:dyDescent="0.25">
      <c r="B9" s="174">
        <f>'Full-course-file'!A11</f>
        <v>0</v>
      </c>
      <c r="C9" s="174">
        <f>'Full-course-file'!B11</f>
        <v>0</v>
      </c>
      <c r="D9" s="40">
        <f>'Full-course-file'!C11</f>
        <v>0</v>
      </c>
      <c r="E9" s="41">
        <f>'Full-course-file'!D11</f>
        <v>0</v>
      </c>
      <c r="F9" s="42">
        <f>'Full-course-file'!E11</f>
        <v>0</v>
      </c>
      <c r="G9" s="40">
        <f>'Full-course-file'!S11</f>
        <v>0</v>
      </c>
      <c r="H9" s="120">
        <f>'Full-course-file'!F11</f>
        <v>0</v>
      </c>
      <c r="I9" s="42">
        <f>'Full-course-file'!G11</f>
        <v>0</v>
      </c>
      <c r="J9" s="42">
        <f>'Full-course-file'!R11</f>
        <v>0</v>
      </c>
      <c r="K9" s="43">
        <f>'Full-course-file'!BB11*'Full-course-file'!$Q$10</f>
        <v>0</v>
      </c>
      <c r="L9" s="43">
        <f>'Full-course-file'!W11</f>
        <v>0</v>
      </c>
      <c r="M9" s="43">
        <f t="shared" ref="M9:M64" si="0">K9+L9</f>
        <v>0</v>
      </c>
      <c r="N9" s="43">
        <f>'Full-course-file'!X11</f>
        <v>0</v>
      </c>
      <c r="O9" s="43">
        <f t="shared" ref="O9:O64" si="1">M9-N9</f>
        <v>0</v>
      </c>
    </row>
    <row r="10" spans="1:16" s="30" customFormat="1" ht="16.5" x14ac:dyDescent="0.25">
      <c r="B10" s="174">
        <f>'Full-course-file'!A12</f>
        <v>0</v>
      </c>
      <c r="C10" s="174">
        <f>'Full-course-file'!B12</f>
        <v>0</v>
      </c>
      <c r="D10" s="40">
        <f>'Full-course-file'!C12</f>
        <v>0</v>
      </c>
      <c r="E10" s="41">
        <f>'Full-course-file'!D12</f>
        <v>0</v>
      </c>
      <c r="F10" s="42">
        <f>'Full-course-file'!E12</f>
        <v>0</v>
      </c>
      <c r="G10" s="40">
        <f>'Full-course-file'!S12</f>
        <v>0</v>
      </c>
      <c r="H10" s="120">
        <f>'Full-course-file'!F12</f>
        <v>0</v>
      </c>
      <c r="I10" s="42">
        <f>'Full-course-file'!G12</f>
        <v>0</v>
      </c>
      <c r="J10" s="42">
        <f>'Full-course-file'!R12</f>
        <v>0</v>
      </c>
      <c r="K10" s="43">
        <f>'Full-course-file'!BB12*'Full-course-file'!$Q$10</f>
        <v>0</v>
      </c>
      <c r="L10" s="43">
        <f>'Full-course-file'!W12</f>
        <v>0</v>
      </c>
      <c r="M10" s="43">
        <f t="shared" si="0"/>
        <v>0</v>
      </c>
      <c r="N10" s="43">
        <f>'Full-course-file'!X12</f>
        <v>0</v>
      </c>
      <c r="O10" s="43">
        <f t="shared" si="1"/>
        <v>0</v>
      </c>
    </row>
    <row r="11" spans="1:16" s="30" customFormat="1" ht="16.5" x14ac:dyDescent="0.25">
      <c r="B11" s="174">
        <f>'Full-course-file'!A13</f>
        <v>0</v>
      </c>
      <c r="C11" s="174">
        <f>'Full-course-file'!B13</f>
        <v>0</v>
      </c>
      <c r="D11" s="40">
        <f>'Full-course-file'!C13</f>
        <v>0</v>
      </c>
      <c r="E11" s="41">
        <f>'Full-course-file'!D13</f>
        <v>0</v>
      </c>
      <c r="F11" s="42">
        <f>'Full-course-file'!E13</f>
        <v>0</v>
      </c>
      <c r="G11" s="40">
        <f>'Full-course-file'!S13</f>
        <v>0</v>
      </c>
      <c r="H11" s="120">
        <f>'Full-course-file'!F13</f>
        <v>0</v>
      </c>
      <c r="I11" s="42">
        <f>'Full-course-file'!G13</f>
        <v>0</v>
      </c>
      <c r="J11" s="42">
        <f>'Full-course-file'!R13</f>
        <v>0</v>
      </c>
      <c r="K11" s="43">
        <f>'Full-course-file'!BB13*'Full-course-file'!$Q$10</f>
        <v>0</v>
      </c>
      <c r="L11" s="43">
        <f>'Full-course-file'!W13</f>
        <v>0</v>
      </c>
      <c r="M11" s="43">
        <f t="shared" si="0"/>
        <v>0</v>
      </c>
      <c r="N11" s="43">
        <f>'Full-course-file'!X13</f>
        <v>0</v>
      </c>
      <c r="O11" s="43">
        <f t="shared" si="1"/>
        <v>0</v>
      </c>
    </row>
    <row r="12" spans="1:16" s="30" customFormat="1" ht="16.5" x14ac:dyDescent="0.25">
      <c r="B12" s="174">
        <f>'Full-course-file'!A14</f>
        <v>0</v>
      </c>
      <c r="C12" s="174">
        <f>'Full-course-file'!B14</f>
        <v>0</v>
      </c>
      <c r="D12" s="40">
        <f>'Full-course-file'!C14</f>
        <v>0</v>
      </c>
      <c r="E12" s="41">
        <f>'Full-course-file'!D14</f>
        <v>0</v>
      </c>
      <c r="F12" s="42">
        <f>'Full-course-file'!E14</f>
        <v>0</v>
      </c>
      <c r="G12" s="40">
        <f>'Full-course-file'!S14</f>
        <v>0</v>
      </c>
      <c r="H12" s="120">
        <f>'Full-course-file'!F14</f>
        <v>0</v>
      </c>
      <c r="I12" s="42">
        <f>'Full-course-file'!G14</f>
        <v>0</v>
      </c>
      <c r="J12" s="42">
        <f>'Full-course-file'!R14</f>
        <v>0</v>
      </c>
      <c r="K12" s="43">
        <f>'Full-course-file'!BB14*'Full-course-file'!$Q$10</f>
        <v>0</v>
      </c>
      <c r="L12" s="43">
        <f>'Full-course-file'!W14</f>
        <v>0</v>
      </c>
      <c r="M12" s="43">
        <f t="shared" si="0"/>
        <v>0</v>
      </c>
      <c r="N12" s="43">
        <f>'Full-course-file'!X14</f>
        <v>0</v>
      </c>
      <c r="O12" s="43">
        <f t="shared" si="1"/>
        <v>0</v>
      </c>
    </row>
    <row r="13" spans="1:16" s="30" customFormat="1" ht="16.5" x14ac:dyDescent="0.25">
      <c r="B13" s="174">
        <f>'Full-course-file'!A15</f>
        <v>0</v>
      </c>
      <c r="C13" s="174">
        <f>'Full-course-file'!B15</f>
        <v>0</v>
      </c>
      <c r="D13" s="40">
        <f>'Full-course-file'!C15</f>
        <v>0</v>
      </c>
      <c r="E13" s="41">
        <f>'Full-course-file'!D15</f>
        <v>0</v>
      </c>
      <c r="F13" s="42">
        <f>'Full-course-file'!E15</f>
        <v>0</v>
      </c>
      <c r="G13" s="40">
        <f>'Full-course-file'!S15</f>
        <v>0</v>
      </c>
      <c r="H13" s="120">
        <f>'Full-course-file'!F15</f>
        <v>0</v>
      </c>
      <c r="I13" s="42">
        <f>'Full-course-file'!G15</f>
        <v>0</v>
      </c>
      <c r="J13" s="42">
        <f>'Full-course-file'!R15</f>
        <v>0</v>
      </c>
      <c r="K13" s="43">
        <f>'Full-course-file'!BB15*'Full-course-file'!$Q$10</f>
        <v>0</v>
      </c>
      <c r="L13" s="43">
        <f>'Full-course-file'!W15</f>
        <v>0</v>
      </c>
      <c r="M13" s="43">
        <f t="shared" si="0"/>
        <v>0</v>
      </c>
      <c r="N13" s="43">
        <f>'Full-course-file'!X15</f>
        <v>0</v>
      </c>
      <c r="O13" s="43">
        <f t="shared" si="1"/>
        <v>0</v>
      </c>
    </row>
    <row r="14" spans="1:16" s="30" customFormat="1" ht="16.5" x14ac:dyDescent="0.25">
      <c r="B14" s="174">
        <f>'Full-course-file'!A16</f>
        <v>0</v>
      </c>
      <c r="C14" s="174">
        <f>'Full-course-file'!B16</f>
        <v>0</v>
      </c>
      <c r="D14" s="40">
        <f>'Full-course-file'!C16</f>
        <v>0</v>
      </c>
      <c r="E14" s="41">
        <f>'Full-course-file'!D16</f>
        <v>0</v>
      </c>
      <c r="F14" s="42">
        <f>'Full-course-file'!E16</f>
        <v>0</v>
      </c>
      <c r="G14" s="40">
        <f>'Full-course-file'!S16</f>
        <v>0</v>
      </c>
      <c r="H14" s="120">
        <f>'Full-course-file'!F16</f>
        <v>0</v>
      </c>
      <c r="I14" s="42">
        <f>'Full-course-file'!G16</f>
        <v>0</v>
      </c>
      <c r="J14" s="42">
        <f>'Full-course-file'!R16</f>
        <v>0</v>
      </c>
      <c r="K14" s="43">
        <f>'Full-course-file'!BB16*'Full-course-file'!$Q$10</f>
        <v>0</v>
      </c>
      <c r="L14" s="43">
        <f>'Full-course-file'!W16</f>
        <v>0</v>
      </c>
      <c r="M14" s="43">
        <f t="shared" si="0"/>
        <v>0</v>
      </c>
      <c r="N14" s="43">
        <f>'Full-course-file'!X16</f>
        <v>0</v>
      </c>
      <c r="O14" s="43">
        <f t="shared" si="1"/>
        <v>0</v>
      </c>
    </row>
    <row r="15" spans="1:16" s="30" customFormat="1" ht="16.5" x14ac:dyDescent="0.25">
      <c r="B15" s="174">
        <f>'Full-course-file'!A17</f>
        <v>0</v>
      </c>
      <c r="C15" s="174">
        <f>'Full-course-file'!B17</f>
        <v>0</v>
      </c>
      <c r="D15" s="40">
        <f>'Full-course-file'!C17</f>
        <v>0</v>
      </c>
      <c r="E15" s="41">
        <f>'Full-course-file'!D17</f>
        <v>0</v>
      </c>
      <c r="F15" s="42">
        <f>'Full-course-file'!E17</f>
        <v>0</v>
      </c>
      <c r="G15" s="40">
        <f>'Full-course-file'!S17</f>
        <v>0</v>
      </c>
      <c r="H15" s="120">
        <f>'Full-course-file'!F17</f>
        <v>0</v>
      </c>
      <c r="I15" s="42">
        <f>'Full-course-file'!G17</f>
        <v>0</v>
      </c>
      <c r="J15" s="42">
        <f>'Full-course-file'!R17</f>
        <v>0</v>
      </c>
      <c r="K15" s="43">
        <f>'Full-course-file'!BB17*'Full-course-file'!$Q$10</f>
        <v>0</v>
      </c>
      <c r="L15" s="43">
        <f>'Full-course-file'!W17</f>
        <v>0</v>
      </c>
      <c r="M15" s="43">
        <f t="shared" si="0"/>
        <v>0</v>
      </c>
      <c r="N15" s="43">
        <f>'Full-course-file'!X17</f>
        <v>0</v>
      </c>
      <c r="O15" s="43">
        <f t="shared" si="1"/>
        <v>0</v>
      </c>
    </row>
    <row r="16" spans="1:16" s="30" customFormat="1" ht="16.5" x14ac:dyDescent="0.25">
      <c r="B16" s="174">
        <f>'Full-course-file'!A18</f>
        <v>0</v>
      </c>
      <c r="C16" s="174">
        <f>'Full-course-file'!B18</f>
        <v>0</v>
      </c>
      <c r="D16" s="40">
        <f>'Full-course-file'!C18</f>
        <v>0</v>
      </c>
      <c r="E16" s="41">
        <f>'Full-course-file'!D18</f>
        <v>0</v>
      </c>
      <c r="F16" s="42">
        <f>'Full-course-file'!E18</f>
        <v>0</v>
      </c>
      <c r="G16" s="40">
        <f>'Full-course-file'!S18</f>
        <v>0</v>
      </c>
      <c r="H16" s="120">
        <f>'Full-course-file'!F18</f>
        <v>0</v>
      </c>
      <c r="I16" s="42">
        <f>'Full-course-file'!G18</f>
        <v>0</v>
      </c>
      <c r="J16" s="42">
        <f>'Full-course-file'!R18</f>
        <v>0</v>
      </c>
      <c r="K16" s="43">
        <f>'Full-course-file'!BB18*'Full-course-file'!$Q$10</f>
        <v>0</v>
      </c>
      <c r="L16" s="43">
        <f>'Full-course-file'!W18</f>
        <v>0</v>
      </c>
      <c r="M16" s="43">
        <f t="shared" si="0"/>
        <v>0</v>
      </c>
      <c r="N16" s="43">
        <f>'Full-course-file'!X18</f>
        <v>0</v>
      </c>
      <c r="O16" s="43">
        <f t="shared" si="1"/>
        <v>0</v>
      </c>
    </row>
    <row r="17" spans="2:15" s="30" customFormat="1" ht="16.5" x14ac:dyDescent="0.25">
      <c r="B17" s="174">
        <f>'Full-course-file'!A19</f>
        <v>0</v>
      </c>
      <c r="C17" s="174">
        <f>'Full-course-file'!B19</f>
        <v>0</v>
      </c>
      <c r="D17" s="40">
        <f>'Full-course-file'!C19</f>
        <v>0</v>
      </c>
      <c r="E17" s="41">
        <f>'Full-course-file'!D19</f>
        <v>0</v>
      </c>
      <c r="F17" s="42">
        <f>'Full-course-file'!E19</f>
        <v>0</v>
      </c>
      <c r="G17" s="40">
        <f>'Full-course-file'!S19</f>
        <v>0</v>
      </c>
      <c r="H17" s="120">
        <f>'Full-course-file'!F19</f>
        <v>0</v>
      </c>
      <c r="I17" s="42">
        <f>'Full-course-file'!G19</f>
        <v>0</v>
      </c>
      <c r="J17" s="42">
        <f>'Full-course-file'!R19</f>
        <v>0</v>
      </c>
      <c r="K17" s="43">
        <f>'Full-course-file'!BB19*'Full-course-file'!$Q$10</f>
        <v>0</v>
      </c>
      <c r="L17" s="43">
        <f>'Full-course-file'!W19</f>
        <v>0</v>
      </c>
      <c r="M17" s="43">
        <f t="shared" si="0"/>
        <v>0</v>
      </c>
      <c r="N17" s="43">
        <f>'Full-course-file'!X19</f>
        <v>0</v>
      </c>
      <c r="O17" s="43">
        <f t="shared" si="1"/>
        <v>0</v>
      </c>
    </row>
    <row r="18" spans="2:15" s="30" customFormat="1" ht="16.5" x14ac:dyDescent="0.25">
      <c r="B18" s="174">
        <f>'Full-course-file'!A20</f>
        <v>0</v>
      </c>
      <c r="C18" s="174">
        <f>'Full-course-file'!B20</f>
        <v>0</v>
      </c>
      <c r="D18" s="40">
        <f>'Full-course-file'!C20</f>
        <v>0</v>
      </c>
      <c r="E18" s="41">
        <f>'Full-course-file'!D20</f>
        <v>0</v>
      </c>
      <c r="F18" s="42">
        <f>'Full-course-file'!E20</f>
        <v>0</v>
      </c>
      <c r="G18" s="40">
        <f>'Full-course-file'!S20</f>
        <v>0</v>
      </c>
      <c r="H18" s="120">
        <f>'Full-course-file'!F20</f>
        <v>0</v>
      </c>
      <c r="I18" s="42">
        <f>'Full-course-file'!G20</f>
        <v>0</v>
      </c>
      <c r="J18" s="42">
        <f>'Full-course-file'!R20</f>
        <v>0</v>
      </c>
      <c r="K18" s="43">
        <f>'Full-course-file'!BB20*'Full-course-file'!$Q$10</f>
        <v>0</v>
      </c>
      <c r="L18" s="43">
        <f>'Full-course-file'!W20</f>
        <v>0</v>
      </c>
      <c r="M18" s="43">
        <f t="shared" si="0"/>
        <v>0</v>
      </c>
      <c r="N18" s="43">
        <f>'Full-course-file'!X20</f>
        <v>0</v>
      </c>
      <c r="O18" s="43">
        <f t="shared" si="1"/>
        <v>0</v>
      </c>
    </row>
    <row r="19" spans="2:15" s="30" customFormat="1" ht="16.5" x14ac:dyDescent="0.25">
      <c r="B19" s="174">
        <f>'Full-course-file'!A21</f>
        <v>0</v>
      </c>
      <c r="C19" s="174">
        <f>'Full-course-file'!B21</f>
        <v>0</v>
      </c>
      <c r="D19" s="40">
        <f>'Full-course-file'!C21</f>
        <v>0</v>
      </c>
      <c r="E19" s="41">
        <f>'Full-course-file'!D21</f>
        <v>0</v>
      </c>
      <c r="F19" s="42">
        <f>'Full-course-file'!E21</f>
        <v>0</v>
      </c>
      <c r="G19" s="40">
        <f>'Full-course-file'!S21</f>
        <v>0</v>
      </c>
      <c r="H19" s="120">
        <f>'Full-course-file'!F21</f>
        <v>0</v>
      </c>
      <c r="I19" s="42">
        <f>'Full-course-file'!G21</f>
        <v>0</v>
      </c>
      <c r="J19" s="42">
        <f>'Full-course-file'!R21</f>
        <v>0</v>
      </c>
      <c r="K19" s="43">
        <f>'Full-course-file'!BB21*'Full-course-file'!$Q$10</f>
        <v>0</v>
      </c>
      <c r="L19" s="43">
        <f>'Full-course-file'!W21</f>
        <v>0</v>
      </c>
      <c r="M19" s="43">
        <f t="shared" si="0"/>
        <v>0</v>
      </c>
      <c r="N19" s="43">
        <f>'Full-course-file'!X21</f>
        <v>0</v>
      </c>
      <c r="O19" s="43">
        <f t="shared" si="1"/>
        <v>0</v>
      </c>
    </row>
    <row r="20" spans="2:15" s="30" customFormat="1" ht="16.5" x14ac:dyDescent="0.25">
      <c r="B20" s="174">
        <f>'Full-course-file'!A22</f>
        <v>0</v>
      </c>
      <c r="C20" s="174">
        <f>'Full-course-file'!B22</f>
        <v>0</v>
      </c>
      <c r="D20" s="40">
        <f>'Full-course-file'!C22</f>
        <v>0</v>
      </c>
      <c r="E20" s="41" t="s">
        <v>164</v>
      </c>
      <c r="F20" s="42">
        <f>'Full-course-file'!E22</f>
        <v>0</v>
      </c>
      <c r="G20" s="40">
        <f>'Full-course-file'!S22</f>
        <v>0</v>
      </c>
      <c r="H20" s="120">
        <f>'Full-course-file'!F22</f>
        <v>0</v>
      </c>
      <c r="I20" s="42">
        <f>'Full-course-file'!G22</f>
        <v>0</v>
      </c>
      <c r="J20" s="42">
        <f>'Full-course-file'!R22</f>
        <v>0</v>
      </c>
      <c r="K20" s="43">
        <f>'Full-course-file'!BB22*'Full-course-file'!$Q$10</f>
        <v>0</v>
      </c>
      <c r="L20" s="43">
        <f>'Full-course-file'!W22</f>
        <v>0</v>
      </c>
      <c r="M20" s="43">
        <f t="shared" si="0"/>
        <v>0</v>
      </c>
      <c r="N20" s="43">
        <f>'Full-course-file'!X22</f>
        <v>0</v>
      </c>
      <c r="O20" s="43">
        <f t="shared" si="1"/>
        <v>0</v>
      </c>
    </row>
    <row r="21" spans="2:15" s="30" customFormat="1" ht="16.5" x14ac:dyDescent="0.25">
      <c r="B21" s="174">
        <f>'Full-course-file'!A23</f>
        <v>0</v>
      </c>
      <c r="C21" s="174">
        <f>'Full-course-file'!B23</f>
        <v>0</v>
      </c>
      <c r="D21" s="40">
        <f>'Full-course-file'!C23</f>
        <v>0</v>
      </c>
      <c r="E21" s="41">
        <f>'Full-course-file'!D23</f>
        <v>0</v>
      </c>
      <c r="F21" s="42">
        <f>'Full-course-file'!E23</f>
        <v>0</v>
      </c>
      <c r="G21" s="40">
        <f>'Full-course-file'!S23</f>
        <v>0</v>
      </c>
      <c r="H21" s="120">
        <f>'Full-course-file'!F23</f>
        <v>0</v>
      </c>
      <c r="I21" s="42">
        <f>'Full-course-file'!G23</f>
        <v>0</v>
      </c>
      <c r="J21" s="42">
        <f>'Full-course-file'!R23</f>
        <v>0</v>
      </c>
      <c r="K21" s="43">
        <f>'Full-course-file'!BB23*'Full-course-file'!$Q$10</f>
        <v>0</v>
      </c>
      <c r="L21" s="43">
        <f>'Full-course-file'!W23</f>
        <v>0</v>
      </c>
      <c r="M21" s="43">
        <f t="shared" si="0"/>
        <v>0</v>
      </c>
      <c r="N21" s="43">
        <f>'Full-course-file'!X23</f>
        <v>0</v>
      </c>
      <c r="O21" s="43">
        <f t="shared" si="1"/>
        <v>0</v>
      </c>
    </row>
    <row r="22" spans="2:15" s="30" customFormat="1" ht="16.5" x14ac:dyDescent="0.25">
      <c r="B22" s="174">
        <f>'Full-course-file'!A24</f>
        <v>0</v>
      </c>
      <c r="C22" s="174">
        <f>'Full-course-file'!B24</f>
        <v>0</v>
      </c>
      <c r="D22" s="40">
        <f>'Full-course-file'!C24</f>
        <v>0</v>
      </c>
      <c r="E22" s="41">
        <f>'Full-course-file'!D24</f>
        <v>0</v>
      </c>
      <c r="F22" s="42">
        <f>'Full-course-file'!E24</f>
        <v>0</v>
      </c>
      <c r="G22" s="40">
        <f>'Full-course-file'!S24</f>
        <v>0</v>
      </c>
      <c r="H22" s="120">
        <f>'Full-course-file'!F24</f>
        <v>0</v>
      </c>
      <c r="I22" s="42">
        <f>'Full-course-file'!G24</f>
        <v>0</v>
      </c>
      <c r="J22" s="42">
        <f>'Full-course-file'!R24</f>
        <v>0</v>
      </c>
      <c r="K22" s="43">
        <f>'Full-course-file'!BB24*'Full-course-file'!$Q$10</f>
        <v>0</v>
      </c>
      <c r="L22" s="43">
        <f>'Full-course-file'!W24</f>
        <v>0</v>
      </c>
      <c r="M22" s="43">
        <f t="shared" si="0"/>
        <v>0</v>
      </c>
      <c r="N22" s="43">
        <f>'Full-course-file'!X24</f>
        <v>0</v>
      </c>
      <c r="O22" s="43">
        <f t="shared" si="1"/>
        <v>0</v>
      </c>
    </row>
    <row r="23" spans="2:15" s="30" customFormat="1" ht="16.5" x14ac:dyDescent="0.25">
      <c r="B23" s="174">
        <f>'Full-course-file'!A25</f>
        <v>0</v>
      </c>
      <c r="C23" s="174">
        <f>'Full-course-file'!B25</f>
        <v>0</v>
      </c>
      <c r="D23" s="40">
        <f>'Full-course-file'!C25</f>
        <v>0</v>
      </c>
      <c r="E23" s="41">
        <f>'Full-course-file'!D25</f>
        <v>0</v>
      </c>
      <c r="F23" s="42">
        <f>'Full-course-file'!E25</f>
        <v>0</v>
      </c>
      <c r="G23" s="40">
        <f>'Full-course-file'!S25</f>
        <v>0</v>
      </c>
      <c r="H23" s="120">
        <f>'Full-course-file'!F25</f>
        <v>0</v>
      </c>
      <c r="I23" s="42">
        <f>'Full-course-file'!G25</f>
        <v>0</v>
      </c>
      <c r="J23" s="42">
        <f>'Full-course-file'!R25</f>
        <v>0</v>
      </c>
      <c r="K23" s="43">
        <f>'Full-course-file'!BB25*'Full-course-file'!$Q$10</f>
        <v>0</v>
      </c>
      <c r="L23" s="43">
        <f>'Full-course-file'!W25</f>
        <v>0</v>
      </c>
      <c r="M23" s="43">
        <f t="shared" si="0"/>
        <v>0</v>
      </c>
      <c r="N23" s="43">
        <f>'Full-course-file'!X25</f>
        <v>0</v>
      </c>
      <c r="O23" s="43">
        <f t="shared" si="1"/>
        <v>0</v>
      </c>
    </row>
    <row r="24" spans="2:15" s="30" customFormat="1" ht="16.5" x14ac:dyDescent="0.25">
      <c r="B24" s="174">
        <f>'Full-course-file'!A26</f>
        <v>0</v>
      </c>
      <c r="C24" s="174">
        <f>'Full-course-file'!B26</f>
        <v>0</v>
      </c>
      <c r="D24" s="40">
        <f>'Full-course-file'!C26</f>
        <v>0</v>
      </c>
      <c r="E24" s="41">
        <f>'Full-course-file'!D26</f>
        <v>0</v>
      </c>
      <c r="F24" s="42">
        <f>'Full-course-file'!E26</f>
        <v>0</v>
      </c>
      <c r="G24" s="40">
        <f>'Full-course-file'!S26</f>
        <v>0</v>
      </c>
      <c r="H24" s="120">
        <f>'Full-course-file'!F26</f>
        <v>0</v>
      </c>
      <c r="I24" s="42">
        <f>'Full-course-file'!G26</f>
        <v>0</v>
      </c>
      <c r="J24" s="42">
        <f>'Full-course-file'!R26</f>
        <v>0</v>
      </c>
      <c r="K24" s="43">
        <f>'Full-course-file'!BB26*'Full-course-file'!$Q$10</f>
        <v>0</v>
      </c>
      <c r="L24" s="43">
        <f>'Full-course-file'!W26</f>
        <v>0</v>
      </c>
      <c r="M24" s="43">
        <f t="shared" si="0"/>
        <v>0</v>
      </c>
      <c r="N24" s="43">
        <f>'Full-course-file'!X26</f>
        <v>0</v>
      </c>
      <c r="O24" s="43">
        <f t="shared" si="1"/>
        <v>0</v>
      </c>
    </row>
    <row r="25" spans="2:15" s="30" customFormat="1" ht="16.5" x14ac:dyDescent="0.25">
      <c r="B25" s="174">
        <f>'Full-course-file'!A27</f>
        <v>0</v>
      </c>
      <c r="C25" s="174">
        <f>'Full-course-file'!B27</f>
        <v>0</v>
      </c>
      <c r="D25" s="40">
        <f>'Full-course-file'!C27</f>
        <v>0</v>
      </c>
      <c r="E25" s="41">
        <f>'Full-course-file'!D27</f>
        <v>0</v>
      </c>
      <c r="F25" s="42">
        <f>'Full-course-file'!E27</f>
        <v>0</v>
      </c>
      <c r="G25" s="40">
        <f>'Full-course-file'!S27</f>
        <v>0</v>
      </c>
      <c r="H25" s="120">
        <f>'Full-course-file'!F27</f>
        <v>0</v>
      </c>
      <c r="I25" s="42">
        <f>'Full-course-file'!G27</f>
        <v>0</v>
      </c>
      <c r="J25" s="42">
        <f>'Full-course-file'!R27</f>
        <v>0</v>
      </c>
      <c r="K25" s="43">
        <f>'Full-course-file'!BB27*'Full-course-file'!$Q$10</f>
        <v>0</v>
      </c>
      <c r="L25" s="43">
        <f>'Full-course-file'!W27</f>
        <v>0</v>
      </c>
      <c r="M25" s="43">
        <f t="shared" si="0"/>
        <v>0</v>
      </c>
      <c r="N25" s="43">
        <f>'Full-course-file'!X27</f>
        <v>0</v>
      </c>
      <c r="O25" s="43">
        <f t="shared" si="1"/>
        <v>0</v>
      </c>
    </row>
    <row r="26" spans="2:15" s="30" customFormat="1" ht="16.5" x14ac:dyDescent="0.25">
      <c r="B26" s="174">
        <f>'Full-course-file'!A28</f>
        <v>0</v>
      </c>
      <c r="C26" s="174">
        <f>'Full-course-file'!B28</f>
        <v>0</v>
      </c>
      <c r="D26" s="40">
        <f>'Full-course-file'!C28</f>
        <v>0</v>
      </c>
      <c r="E26" s="41">
        <f>'Full-course-file'!D28</f>
        <v>0</v>
      </c>
      <c r="F26" s="42">
        <f>'Full-course-file'!E28</f>
        <v>0</v>
      </c>
      <c r="G26" s="40">
        <f>'Full-course-file'!S28</f>
        <v>0</v>
      </c>
      <c r="H26" s="120">
        <f>'Full-course-file'!F28</f>
        <v>0</v>
      </c>
      <c r="I26" s="42">
        <f>'Full-course-file'!G28</f>
        <v>0</v>
      </c>
      <c r="J26" s="42">
        <f>'Full-course-file'!R28</f>
        <v>0</v>
      </c>
      <c r="K26" s="43">
        <f>'Full-course-file'!BB28*'Full-course-file'!$Q$10</f>
        <v>0</v>
      </c>
      <c r="L26" s="43">
        <f>'Full-course-file'!W28</f>
        <v>0</v>
      </c>
      <c r="M26" s="43">
        <f t="shared" si="0"/>
        <v>0</v>
      </c>
      <c r="N26" s="43">
        <f>'Full-course-file'!X28</f>
        <v>0</v>
      </c>
      <c r="O26" s="43">
        <f t="shared" si="1"/>
        <v>0</v>
      </c>
    </row>
    <row r="27" spans="2:15" s="30" customFormat="1" ht="16.5" x14ac:dyDescent="0.25">
      <c r="B27" s="174">
        <f>'Full-course-file'!A29</f>
        <v>0</v>
      </c>
      <c r="C27" s="174">
        <f>'Full-course-file'!B29</f>
        <v>0</v>
      </c>
      <c r="D27" s="40">
        <f>'Full-course-file'!C29</f>
        <v>0</v>
      </c>
      <c r="E27" s="41">
        <f>'Full-course-file'!D29</f>
        <v>0</v>
      </c>
      <c r="F27" s="42">
        <f>'Full-course-file'!E29</f>
        <v>0</v>
      </c>
      <c r="G27" s="40">
        <f>'Full-course-file'!S29</f>
        <v>0</v>
      </c>
      <c r="H27" s="120">
        <f>'Full-course-file'!F29</f>
        <v>0</v>
      </c>
      <c r="I27" s="42">
        <f>'Full-course-file'!G29</f>
        <v>0</v>
      </c>
      <c r="J27" s="42">
        <f>'Full-course-file'!R29</f>
        <v>0</v>
      </c>
      <c r="K27" s="43">
        <f>'Full-course-file'!BB29*'Full-course-file'!$Q$10</f>
        <v>0</v>
      </c>
      <c r="L27" s="43">
        <f>'Full-course-file'!W29</f>
        <v>0</v>
      </c>
      <c r="M27" s="43">
        <f t="shared" si="0"/>
        <v>0</v>
      </c>
      <c r="N27" s="43">
        <f>'Full-course-file'!X29</f>
        <v>0</v>
      </c>
      <c r="O27" s="43">
        <f t="shared" si="1"/>
        <v>0</v>
      </c>
    </row>
    <row r="28" spans="2:15" s="30" customFormat="1" ht="16.5" x14ac:dyDescent="0.25">
      <c r="B28" s="174">
        <f>'Full-course-file'!A30</f>
        <v>0</v>
      </c>
      <c r="C28" s="174">
        <f>'Full-course-file'!B30</f>
        <v>0</v>
      </c>
      <c r="D28" s="40">
        <f>'Full-course-file'!C30</f>
        <v>0</v>
      </c>
      <c r="E28" s="41">
        <f>'Full-course-file'!D30</f>
        <v>0</v>
      </c>
      <c r="F28" s="42">
        <f>'Full-course-file'!E30</f>
        <v>0</v>
      </c>
      <c r="G28" s="40">
        <f>'Full-course-file'!S30</f>
        <v>0</v>
      </c>
      <c r="H28" s="120">
        <f>'Full-course-file'!F30</f>
        <v>0</v>
      </c>
      <c r="I28" s="42">
        <f>'Full-course-file'!G30</f>
        <v>0</v>
      </c>
      <c r="J28" s="42">
        <f>'Full-course-file'!R30</f>
        <v>0</v>
      </c>
      <c r="K28" s="43">
        <f>'Full-course-file'!BB30*'Full-course-file'!$Q$10</f>
        <v>0</v>
      </c>
      <c r="L28" s="43">
        <f>'Full-course-file'!W30</f>
        <v>0</v>
      </c>
      <c r="M28" s="43">
        <f t="shared" si="0"/>
        <v>0</v>
      </c>
      <c r="N28" s="43">
        <f>'Full-course-file'!X30</f>
        <v>0</v>
      </c>
      <c r="O28" s="43">
        <f t="shared" si="1"/>
        <v>0</v>
      </c>
    </row>
    <row r="29" spans="2:15" s="30" customFormat="1" ht="16.5" x14ac:dyDescent="0.25">
      <c r="B29" s="174">
        <f>'Full-course-file'!A31</f>
        <v>0</v>
      </c>
      <c r="C29" s="174">
        <f>'Full-course-file'!B31</f>
        <v>0</v>
      </c>
      <c r="D29" s="40">
        <f>'Full-course-file'!C31</f>
        <v>0</v>
      </c>
      <c r="E29" s="41">
        <f>'Full-course-file'!D31</f>
        <v>0</v>
      </c>
      <c r="F29" s="42">
        <f>'Full-course-file'!E31</f>
        <v>0</v>
      </c>
      <c r="G29" s="40">
        <f>'Full-course-file'!S31</f>
        <v>0</v>
      </c>
      <c r="H29" s="120">
        <f>'Full-course-file'!F31</f>
        <v>0</v>
      </c>
      <c r="I29" s="42">
        <f>'Full-course-file'!G31</f>
        <v>0</v>
      </c>
      <c r="J29" s="42">
        <f>'Full-course-file'!R31</f>
        <v>0</v>
      </c>
      <c r="K29" s="43">
        <f>'Full-course-file'!BB31*'Full-course-file'!$Q$10</f>
        <v>0</v>
      </c>
      <c r="L29" s="43">
        <f>'Full-course-file'!W31</f>
        <v>0</v>
      </c>
      <c r="M29" s="43">
        <f t="shared" si="0"/>
        <v>0</v>
      </c>
      <c r="N29" s="43">
        <f>'Full-course-file'!X31</f>
        <v>0</v>
      </c>
      <c r="O29" s="43">
        <f t="shared" si="1"/>
        <v>0</v>
      </c>
    </row>
    <row r="30" spans="2:15" s="30" customFormat="1" ht="16.5" x14ac:dyDescent="0.25">
      <c r="B30" s="174">
        <f>'Full-course-file'!A32</f>
        <v>0</v>
      </c>
      <c r="C30" s="174">
        <f>'Full-course-file'!B32</f>
        <v>0</v>
      </c>
      <c r="D30" s="40">
        <f>'Full-course-file'!C32</f>
        <v>0</v>
      </c>
      <c r="E30" s="41">
        <f>'Full-course-file'!D32</f>
        <v>0</v>
      </c>
      <c r="F30" s="42">
        <f>'Full-course-file'!E32</f>
        <v>0</v>
      </c>
      <c r="G30" s="40">
        <f>'Full-course-file'!S32</f>
        <v>0</v>
      </c>
      <c r="H30" s="120">
        <f>'Full-course-file'!F32</f>
        <v>0</v>
      </c>
      <c r="I30" s="42">
        <f>'Full-course-file'!G32</f>
        <v>0</v>
      </c>
      <c r="J30" s="42">
        <f>'Full-course-file'!R32</f>
        <v>0</v>
      </c>
      <c r="K30" s="43">
        <f>'Full-course-file'!BB32*'Full-course-file'!$Q$10</f>
        <v>0</v>
      </c>
      <c r="L30" s="43">
        <f>'Full-course-file'!W32</f>
        <v>0</v>
      </c>
      <c r="M30" s="43">
        <f t="shared" si="0"/>
        <v>0</v>
      </c>
      <c r="N30" s="43">
        <f>'Full-course-file'!X32</f>
        <v>0</v>
      </c>
      <c r="O30" s="43">
        <f t="shared" si="1"/>
        <v>0</v>
      </c>
    </row>
    <row r="31" spans="2:15" s="30" customFormat="1" ht="16.5" x14ac:dyDescent="0.25">
      <c r="B31" s="174">
        <f>'Full-course-file'!A33</f>
        <v>0</v>
      </c>
      <c r="C31" s="174">
        <f>'Full-course-file'!B33</f>
        <v>0</v>
      </c>
      <c r="D31" s="40">
        <f>'Full-course-file'!C33</f>
        <v>0</v>
      </c>
      <c r="E31" s="41">
        <f>'Full-course-file'!D33</f>
        <v>0</v>
      </c>
      <c r="F31" s="42">
        <f>'Full-course-file'!E33</f>
        <v>0</v>
      </c>
      <c r="G31" s="40">
        <f>'Full-course-file'!S33</f>
        <v>0</v>
      </c>
      <c r="H31" s="120">
        <f>'Full-course-file'!F33</f>
        <v>0</v>
      </c>
      <c r="I31" s="42">
        <f>'Full-course-file'!G33</f>
        <v>0</v>
      </c>
      <c r="J31" s="42">
        <f>'Full-course-file'!R33</f>
        <v>0</v>
      </c>
      <c r="K31" s="43">
        <f>'Full-course-file'!BB33*'Full-course-file'!$Q$10</f>
        <v>0</v>
      </c>
      <c r="L31" s="43">
        <f>'Full-course-file'!W33</f>
        <v>0</v>
      </c>
      <c r="M31" s="43">
        <f t="shared" si="0"/>
        <v>0</v>
      </c>
      <c r="N31" s="43">
        <f>'Full-course-file'!X33</f>
        <v>0</v>
      </c>
      <c r="O31" s="43">
        <f t="shared" si="1"/>
        <v>0</v>
      </c>
    </row>
    <row r="32" spans="2:15" s="30" customFormat="1" ht="16.5" x14ac:dyDescent="0.25">
      <c r="B32" s="174">
        <f>'Full-course-file'!A34</f>
        <v>0</v>
      </c>
      <c r="C32" s="174">
        <f>'Full-course-file'!B34</f>
        <v>0</v>
      </c>
      <c r="D32" s="40">
        <f>'Full-course-file'!C34</f>
        <v>0</v>
      </c>
      <c r="E32" s="41">
        <f>'Full-course-file'!D34</f>
        <v>0</v>
      </c>
      <c r="F32" s="42">
        <f>'Full-course-file'!E34</f>
        <v>0</v>
      </c>
      <c r="G32" s="40">
        <f>'Full-course-file'!S34</f>
        <v>0</v>
      </c>
      <c r="H32" s="120">
        <f>'Full-course-file'!F34</f>
        <v>0</v>
      </c>
      <c r="I32" s="42">
        <f>'Full-course-file'!G34</f>
        <v>0</v>
      </c>
      <c r="J32" s="42">
        <f>'Full-course-file'!R34</f>
        <v>0</v>
      </c>
      <c r="K32" s="43">
        <f>'Full-course-file'!BB34*'Full-course-file'!$Q$10</f>
        <v>0</v>
      </c>
      <c r="L32" s="43">
        <f>'Full-course-file'!W34</f>
        <v>0</v>
      </c>
      <c r="M32" s="43">
        <f t="shared" si="0"/>
        <v>0</v>
      </c>
      <c r="N32" s="43">
        <f>'Full-course-file'!X34</f>
        <v>0</v>
      </c>
      <c r="O32" s="43">
        <f t="shared" si="1"/>
        <v>0</v>
      </c>
    </row>
    <row r="33" spans="2:15" s="30" customFormat="1" ht="16.5" x14ac:dyDescent="0.25">
      <c r="B33" s="174">
        <f>'Full-course-file'!A35</f>
        <v>0</v>
      </c>
      <c r="C33" s="174">
        <f>'Full-course-file'!B35</f>
        <v>0</v>
      </c>
      <c r="D33" s="40">
        <f>'Full-course-file'!C35</f>
        <v>0</v>
      </c>
      <c r="E33" s="41">
        <f>'Full-course-file'!D35</f>
        <v>0</v>
      </c>
      <c r="F33" s="42">
        <f>'Full-course-file'!E35</f>
        <v>0</v>
      </c>
      <c r="G33" s="40">
        <f>'Full-course-file'!S35</f>
        <v>0</v>
      </c>
      <c r="H33" s="120">
        <f>'Full-course-file'!F35</f>
        <v>0</v>
      </c>
      <c r="I33" s="42">
        <f>'Full-course-file'!G35</f>
        <v>0</v>
      </c>
      <c r="J33" s="42">
        <f>'Full-course-file'!R35</f>
        <v>0</v>
      </c>
      <c r="K33" s="43">
        <f>'Full-course-file'!BB35*'Full-course-file'!$Q$10</f>
        <v>0</v>
      </c>
      <c r="L33" s="43">
        <f>'Full-course-file'!W35</f>
        <v>0</v>
      </c>
      <c r="M33" s="43">
        <f t="shared" si="0"/>
        <v>0</v>
      </c>
      <c r="N33" s="43">
        <f>'Full-course-file'!X35</f>
        <v>0</v>
      </c>
      <c r="O33" s="43">
        <f t="shared" si="1"/>
        <v>0</v>
      </c>
    </row>
    <row r="34" spans="2:15" s="30" customFormat="1" ht="16.5" x14ac:dyDescent="0.25">
      <c r="B34" s="174">
        <f>'Full-course-file'!A36</f>
        <v>0</v>
      </c>
      <c r="C34" s="174">
        <f>'Full-course-file'!B36</f>
        <v>0</v>
      </c>
      <c r="D34" s="40">
        <f>'Full-course-file'!C36</f>
        <v>0</v>
      </c>
      <c r="E34" s="41">
        <f>'Full-course-file'!D36</f>
        <v>0</v>
      </c>
      <c r="F34" s="42">
        <f>'Full-course-file'!E36</f>
        <v>0</v>
      </c>
      <c r="G34" s="40">
        <f>'Full-course-file'!S36</f>
        <v>0</v>
      </c>
      <c r="H34" s="120">
        <f>'Full-course-file'!F36</f>
        <v>0</v>
      </c>
      <c r="I34" s="42">
        <f>'Full-course-file'!G36</f>
        <v>0</v>
      </c>
      <c r="J34" s="42">
        <f>'Full-course-file'!R36</f>
        <v>0</v>
      </c>
      <c r="K34" s="43">
        <f>'Full-course-file'!BB36*'Full-course-file'!$Q$10</f>
        <v>0</v>
      </c>
      <c r="L34" s="43">
        <f>'Full-course-file'!W36</f>
        <v>0</v>
      </c>
      <c r="M34" s="43">
        <f t="shared" si="0"/>
        <v>0</v>
      </c>
      <c r="N34" s="43">
        <f>'Full-course-file'!X36</f>
        <v>0</v>
      </c>
      <c r="O34" s="43">
        <f t="shared" si="1"/>
        <v>0</v>
      </c>
    </row>
    <row r="35" spans="2:15" s="30" customFormat="1" ht="16.5" x14ac:dyDescent="0.25">
      <c r="B35" s="174">
        <f>'Full-course-file'!A37</f>
        <v>0</v>
      </c>
      <c r="C35" s="174">
        <f>'Full-course-file'!B37</f>
        <v>0</v>
      </c>
      <c r="D35" s="40">
        <f>'Full-course-file'!C37</f>
        <v>0</v>
      </c>
      <c r="E35" s="41">
        <f>'Full-course-file'!D37</f>
        <v>0</v>
      </c>
      <c r="F35" s="42">
        <f>'Full-course-file'!E37</f>
        <v>0</v>
      </c>
      <c r="G35" s="40">
        <f>'Full-course-file'!S37</f>
        <v>0</v>
      </c>
      <c r="H35" s="120">
        <f>'Full-course-file'!F37</f>
        <v>0</v>
      </c>
      <c r="I35" s="42">
        <f>'Full-course-file'!G37</f>
        <v>0</v>
      </c>
      <c r="J35" s="42">
        <f>'Full-course-file'!R37</f>
        <v>0</v>
      </c>
      <c r="K35" s="43">
        <f>'Full-course-file'!BB37*'Full-course-file'!$Q$10</f>
        <v>0</v>
      </c>
      <c r="L35" s="43">
        <f>'Full-course-file'!W37</f>
        <v>0</v>
      </c>
      <c r="M35" s="43">
        <f t="shared" si="0"/>
        <v>0</v>
      </c>
      <c r="N35" s="43">
        <f>'Full-course-file'!X37</f>
        <v>0</v>
      </c>
      <c r="O35" s="43">
        <f t="shared" si="1"/>
        <v>0</v>
      </c>
    </row>
    <row r="36" spans="2:15" s="30" customFormat="1" ht="16.5" x14ac:dyDescent="0.25">
      <c r="B36" s="174">
        <f>'Full-course-file'!A38</f>
        <v>0</v>
      </c>
      <c r="C36" s="174">
        <f>'Full-course-file'!B38</f>
        <v>0</v>
      </c>
      <c r="D36" s="40">
        <f>'Full-course-file'!C38</f>
        <v>0</v>
      </c>
      <c r="E36" s="41">
        <f>'Full-course-file'!D38</f>
        <v>0</v>
      </c>
      <c r="F36" s="42">
        <f>'Full-course-file'!E38</f>
        <v>0</v>
      </c>
      <c r="G36" s="40">
        <f>'Full-course-file'!S38</f>
        <v>0</v>
      </c>
      <c r="H36" s="120">
        <f>'Full-course-file'!F38</f>
        <v>0</v>
      </c>
      <c r="I36" s="42">
        <f>'Full-course-file'!G38</f>
        <v>0</v>
      </c>
      <c r="J36" s="42">
        <f>'Full-course-file'!R38</f>
        <v>0</v>
      </c>
      <c r="K36" s="43">
        <f>'Full-course-file'!BB38*'Full-course-file'!$Q$10</f>
        <v>0</v>
      </c>
      <c r="L36" s="43">
        <f>'Full-course-file'!W38</f>
        <v>0</v>
      </c>
      <c r="M36" s="43">
        <f t="shared" si="0"/>
        <v>0</v>
      </c>
      <c r="N36" s="43">
        <f>'Full-course-file'!X38</f>
        <v>0</v>
      </c>
      <c r="O36" s="43">
        <f t="shared" si="1"/>
        <v>0</v>
      </c>
    </row>
    <row r="37" spans="2:15" s="30" customFormat="1" ht="16.5" x14ac:dyDescent="0.25">
      <c r="B37" s="174">
        <f>'Full-course-file'!A39</f>
        <v>0</v>
      </c>
      <c r="C37" s="174">
        <f>'Full-course-file'!B39</f>
        <v>0</v>
      </c>
      <c r="D37" s="40">
        <f>'Full-course-file'!C39</f>
        <v>0</v>
      </c>
      <c r="E37" s="41">
        <f>'Full-course-file'!D39</f>
        <v>0</v>
      </c>
      <c r="F37" s="42">
        <f>'Full-course-file'!E39</f>
        <v>0</v>
      </c>
      <c r="G37" s="40">
        <f>'Full-course-file'!S39</f>
        <v>0</v>
      </c>
      <c r="H37" s="120">
        <f>'Full-course-file'!F39</f>
        <v>0</v>
      </c>
      <c r="I37" s="42">
        <f>'Full-course-file'!G39</f>
        <v>0</v>
      </c>
      <c r="J37" s="42">
        <f>'Full-course-file'!R39</f>
        <v>0</v>
      </c>
      <c r="K37" s="43">
        <f>'Full-course-file'!BB39*'Full-course-file'!$Q$10</f>
        <v>0</v>
      </c>
      <c r="L37" s="43">
        <f>'Full-course-file'!W39</f>
        <v>0</v>
      </c>
      <c r="M37" s="43">
        <f t="shared" si="0"/>
        <v>0</v>
      </c>
      <c r="N37" s="43">
        <f>'Full-course-file'!X39</f>
        <v>0</v>
      </c>
      <c r="O37" s="43">
        <f t="shared" si="1"/>
        <v>0</v>
      </c>
    </row>
    <row r="38" spans="2:15" s="30" customFormat="1" ht="16.5" x14ac:dyDescent="0.25">
      <c r="B38" s="174">
        <f>'Full-course-file'!A40</f>
        <v>0</v>
      </c>
      <c r="C38" s="174">
        <f>'Full-course-file'!B40</f>
        <v>0</v>
      </c>
      <c r="D38" s="40">
        <f>'Full-course-file'!C40</f>
        <v>0</v>
      </c>
      <c r="E38" s="41">
        <f>'Full-course-file'!D40</f>
        <v>0</v>
      </c>
      <c r="F38" s="42">
        <f>'Full-course-file'!E40</f>
        <v>0</v>
      </c>
      <c r="G38" s="40">
        <f>'Full-course-file'!S40</f>
        <v>0</v>
      </c>
      <c r="H38" s="120">
        <f>'Full-course-file'!F40</f>
        <v>0</v>
      </c>
      <c r="I38" s="42">
        <f>'Full-course-file'!G40</f>
        <v>0</v>
      </c>
      <c r="J38" s="42">
        <f>'Full-course-file'!R40</f>
        <v>0</v>
      </c>
      <c r="K38" s="43">
        <f>'Full-course-file'!BB40*'Full-course-file'!$Q$10</f>
        <v>0</v>
      </c>
      <c r="L38" s="43">
        <f>'Full-course-file'!W40</f>
        <v>0</v>
      </c>
      <c r="M38" s="43">
        <f t="shared" si="0"/>
        <v>0</v>
      </c>
      <c r="N38" s="43">
        <f>'Full-course-file'!X40</f>
        <v>0</v>
      </c>
      <c r="O38" s="43">
        <f t="shared" si="1"/>
        <v>0</v>
      </c>
    </row>
    <row r="39" spans="2:15" s="30" customFormat="1" ht="16.5" x14ac:dyDescent="0.25">
      <c r="B39" s="174">
        <f>'Full-course-file'!A41</f>
        <v>0</v>
      </c>
      <c r="C39" s="174">
        <f>'Full-course-file'!B41</f>
        <v>0</v>
      </c>
      <c r="D39" s="40">
        <f>'Full-course-file'!C41</f>
        <v>0</v>
      </c>
      <c r="E39" s="41">
        <f>'Full-course-file'!D41</f>
        <v>0</v>
      </c>
      <c r="F39" s="42">
        <f>'Full-course-file'!E41</f>
        <v>0</v>
      </c>
      <c r="G39" s="40">
        <f>'Full-course-file'!S41</f>
        <v>0</v>
      </c>
      <c r="H39" s="120">
        <f>'Full-course-file'!F41</f>
        <v>0</v>
      </c>
      <c r="I39" s="42">
        <f>'Full-course-file'!G41</f>
        <v>0</v>
      </c>
      <c r="J39" s="42">
        <f>'Full-course-file'!R41</f>
        <v>0</v>
      </c>
      <c r="K39" s="43">
        <f>'Full-course-file'!BB41*'Full-course-file'!$Q$10</f>
        <v>0</v>
      </c>
      <c r="L39" s="43">
        <f>'Full-course-file'!W41</f>
        <v>0</v>
      </c>
      <c r="M39" s="43">
        <f t="shared" si="0"/>
        <v>0</v>
      </c>
      <c r="N39" s="43">
        <f>'Full-course-file'!X41</f>
        <v>0</v>
      </c>
      <c r="O39" s="43">
        <f t="shared" si="1"/>
        <v>0</v>
      </c>
    </row>
    <row r="40" spans="2:15" s="30" customFormat="1" ht="16.5" x14ac:dyDescent="0.25">
      <c r="B40" s="174">
        <f>'Full-course-file'!A42</f>
        <v>0</v>
      </c>
      <c r="C40" s="174">
        <f>'Full-course-file'!B42</f>
        <v>0</v>
      </c>
      <c r="D40" s="40">
        <f>'Full-course-file'!C42</f>
        <v>0</v>
      </c>
      <c r="E40" s="41">
        <f>'Full-course-file'!D42</f>
        <v>0</v>
      </c>
      <c r="F40" s="42">
        <f>'Full-course-file'!E42</f>
        <v>0</v>
      </c>
      <c r="G40" s="40">
        <f>'Full-course-file'!S42</f>
        <v>0</v>
      </c>
      <c r="H40" s="120">
        <f>'Full-course-file'!F42</f>
        <v>0</v>
      </c>
      <c r="I40" s="42">
        <f>'Full-course-file'!G42</f>
        <v>0</v>
      </c>
      <c r="J40" s="42">
        <f>'Full-course-file'!R42</f>
        <v>0</v>
      </c>
      <c r="K40" s="43">
        <f>'Full-course-file'!BB42*'Full-course-file'!$Q$10</f>
        <v>0</v>
      </c>
      <c r="L40" s="43">
        <f>'Full-course-file'!W42</f>
        <v>0</v>
      </c>
      <c r="M40" s="43">
        <f t="shared" si="0"/>
        <v>0</v>
      </c>
      <c r="N40" s="43">
        <f>'Full-course-file'!X42</f>
        <v>0</v>
      </c>
      <c r="O40" s="43">
        <f t="shared" si="1"/>
        <v>0</v>
      </c>
    </row>
    <row r="41" spans="2:15" s="30" customFormat="1" ht="16.5" x14ac:dyDescent="0.25">
      <c r="B41" s="174">
        <f>'Full-course-file'!A43</f>
        <v>0</v>
      </c>
      <c r="C41" s="174">
        <f>'Full-course-file'!B43</f>
        <v>0</v>
      </c>
      <c r="D41" s="40">
        <f>'Full-course-file'!C43</f>
        <v>0</v>
      </c>
      <c r="E41" s="41">
        <f>'Full-course-file'!D43</f>
        <v>0</v>
      </c>
      <c r="F41" s="42">
        <f>'Full-course-file'!E43</f>
        <v>0</v>
      </c>
      <c r="G41" s="40">
        <f>'Full-course-file'!S43</f>
        <v>0</v>
      </c>
      <c r="H41" s="120">
        <f>'Full-course-file'!F43</f>
        <v>0</v>
      </c>
      <c r="I41" s="42">
        <f>'Full-course-file'!G43</f>
        <v>0</v>
      </c>
      <c r="J41" s="42">
        <f>'Full-course-file'!R43</f>
        <v>0</v>
      </c>
      <c r="K41" s="43">
        <f>'Full-course-file'!BB43*'Full-course-file'!$Q$10</f>
        <v>0</v>
      </c>
      <c r="L41" s="43">
        <f>'Full-course-file'!W43</f>
        <v>0</v>
      </c>
      <c r="M41" s="43">
        <f t="shared" si="0"/>
        <v>0</v>
      </c>
      <c r="N41" s="43">
        <f>'Full-course-file'!X43</f>
        <v>0</v>
      </c>
      <c r="O41" s="43">
        <f t="shared" si="1"/>
        <v>0</v>
      </c>
    </row>
    <row r="42" spans="2:15" s="30" customFormat="1" ht="16.5" x14ac:dyDescent="0.25">
      <c r="B42" s="174">
        <f>'Full-course-file'!A44</f>
        <v>0</v>
      </c>
      <c r="C42" s="174">
        <f>'Full-course-file'!B44</f>
        <v>0</v>
      </c>
      <c r="D42" s="40">
        <f>'Full-course-file'!C44</f>
        <v>0</v>
      </c>
      <c r="E42" s="41">
        <f>'Full-course-file'!D44</f>
        <v>0</v>
      </c>
      <c r="F42" s="42">
        <f>'Full-course-file'!E44</f>
        <v>0</v>
      </c>
      <c r="G42" s="40">
        <f>'Full-course-file'!S44</f>
        <v>0</v>
      </c>
      <c r="H42" s="120">
        <f>'Full-course-file'!F44</f>
        <v>0</v>
      </c>
      <c r="I42" s="42">
        <f>'Full-course-file'!G44</f>
        <v>0</v>
      </c>
      <c r="J42" s="42">
        <f>'Full-course-file'!R44</f>
        <v>0</v>
      </c>
      <c r="K42" s="43">
        <f>'Full-course-file'!BB44*'Full-course-file'!$Q$10</f>
        <v>0</v>
      </c>
      <c r="L42" s="43">
        <f>'Full-course-file'!W44</f>
        <v>0</v>
      </c>
      <c r="M42" s="43">
        <f t="shared" si="0"/>
        <v>0</v>
      </c>
      <c r="N42" s="43">
        <f>'Full-course-file'!X44</f>
        <v>0</v>
      </c>
      <c r="O42" s="43">
        <f t="shared" si="1"/>
        <v>0</v>
      </c>
    </row>
    <row r="43" spans="2:15" s="30" customFormat="1" ht="16.5" x14ac:dyDescent="0.25">
      <c r="B43" s="174">
        <f>'Full-course-file'!A45</f>
        <v>0</v>
      </c>
      <c r="C43" s="174">
        <f>'Full-course-file'!B45</f>
        <v>0</v>
      </c>
      <c r="D43" s="40">
        <f>'Full-course-file'!C45</f>
        <v>0</v>
      </c>
      <c r="E43" s="41">
        <f>'Full-course-file'!D45</f>
        <v>0</v>
      </c>
      <c r="F43" s="42">
        <f>'Full-course-file'!E45</f>
        <v>0</v>
      </c>
      <c r="G43" s="40">
        <f>'Full-course-file'!S45</f>
        <v>0</v>
      </c>
      <c r="H43" s="120">
        <f>'Full-course-file'!F45</f>
        <v>0</v>
      </c>
      <c r="I43" s="42">
        <f>'Full-course-file'!G45</f>
        <v>0</v>
      </c>
      <c r="J43" s="42">
        <f>'Full-course-file'!R45</f>
        <v>0</v>
      </c>
      <c r="K43" s="43">
        <f>'Full-course-file'!BB45*'Full-course-file'!$Q$10</f>
        <v>0</v>
      </c>
      <c r="L43" s="43">
        <f>'Full-course-file'!W45</f>
        <v>0</v>
      </c>
      <c r="M43" s="43">
        <f t="shared" si="0"/>
        <v>0</v>
      </c>
      <c r="N43" s="43">
        <f>'Full-course-file'!X45</f>
        <v>0</v>
      </c>
      <c r="O43" s="43">
        <f t="shared" si="1"/>
        <v>0</v>
      </c>
    </row>
    <row r="44" spans="2:15" s="30" customFormat="1" ht="16.5" x14ac:dyDescent="0.25">
      <c r="B44" s="174">
        <f>'Full-course-file'!A46</f>
        <v>0</v>
      </c>
      <c r="C44" s="174">
        <f>'Full-course-file'!B46</f>
        <v>0</v>
      </c>
      <c r="D44" s="40">
        <f>'Full-course-file'!C46</f>
        <v>0</v>
      </c>
      <c r="E44" s="41">
        <f>'Full-course-file'!D46</f>
        <v>0</v>
      </c>
      <c r="F44" s="42">
        <f>'Full-course-file'!E46</f>
        <v>0</v>
      </c>
      <c r="G44" s="40">
        <f>'Full-course-file'!S46</f>
        <v>0</v>
      </c>
      <c r="H44" s="120">
        <f>'Full-course-file'!F46</f>
        <v>0</v>
      </c>
      <c r="I44" s="42">
        <f>'Full-course-file'!G46</f>
        <v>0</v>
      </c>
      <c r="J44" s="42">
        <f>'Full-course-file'!R46</f>
        <v>0</v>
      </c>
      <c r="K44" s="43">
        <f>'Full-course-file'!BB46*'Full-course-file'!$Q$10</f>
        <v>0</v>
      </c>
      <c r="L44" s="43">
        <f>'Full-course-file'!W46</f>
        <v>0</v>
      </c>
      <c r="M44" s="43">
        <f t="shared" si="0"/>
        <v>0</v>
      </c>
      <c r="N44" s="43">
        <f>'Full-course-file'!X46</f>
        <v>0</v>
      </c>
      <c r="O44" s="43">
        <f t="shared" si="1"/>
        <v>0</v>
      </c>
    </row>
    <row r="45" spans="2:15" s="30" customFormat="1" ht="16.5" x14ac:dyDescent="0.25">
      <c r="B45" s="174">
        <f>'Full-course-file'!A47</f>
        <v>0</v>
      </c>
      <c r="C45" s="174">
        <f>'Full-course-file'!B47</f>
        <v>0</v>
      </c>
      <c r="D45" s="40">
        <f>'Full-course-file'!C47</f>
        <v>0</v>
      </c>
      <c r="E45" s="41">
        <f>'Full-course-file'!D47</f>
        <v>0</v>
      </c>
      <c r="F45" s="42">
        <f>'Full-course-file'!E47</f>
        <v>0</v>
      </c>
      <c r="G45" s="40">
        <f>'Full-course-file'!S47</f>
        <v>0</v>
      </c>
      <c r="H45" s="120">
        <f>'Full-course-file'!F47</f>
        <v>0</v>
      </c>
      <c r="I45" s="42">
        <f>'Full-course-file'!G47</f>
        <v>0</v>
      </c>
      <c r="J45" s="42">
        <f>'Full-course-file'!R47</f>
        <v>0</v>
      </c>
      <c r="K45" s="43">
        <f>'Full-course-file'!BB47*'Full-course-file'!$Q$10</f>
        <v>0</v>
      </c>
      <c r="L45" s="43">
        <f>'Full-course-file'!W47</f>
        <v>0</v>
      </c>
      <c r="M45" s="43">
        <f t="shared" si="0"/>
        <v>0</v>
      </c>
      <c r="N45" s="43">
        <f>'Full-course-file'!X47</f>
        <v>0</v>
      </c>
      <c r="O45" s="43">
        <f t="shared" si="1"/>
        <v>0</v>
      </c>
    </row>
    <row r="46" spans="2:15" s="30" customFormat="1" ht="16.5" x14ac:dyDescent="0.25">
      <c r="B46" s="174">
        <f>'Full-course-file'!A48</f>
        <v>0</v>
      </c>
      <c r="C46" s="174">
        <f>'Full-course-file'!B48</f>
        <v>0</v>
      </c>
      <c r="D46" s="40">
        <f>'Full-course-file'!C48</f>
        <v>0</v>
      </c>
      <c r="E46" s="41">
        <f>'Full-course-file'!D48</f>
        <v>0</v>
      </c>
      <c r="F46" s="42">
        <f>'Full-course-file'!E48</f>
        <v>0</v>
      </c>
      <c r="G46" s="40">
        <f>'Full-course-file'!S48</f>
        <v>0</v>
      </c>
      <c r="H46" s="120">
        <f>'Full-course-file'!F48</f>
        <v>0</v>
      </c>
      <c r="I46" s="42">
        <f>'Full-course-file'!G48</f>
        <v>0</v>
      </c>
      <c r="J46" s="42">
        <f>'Full-course-file'!R48</f>
        <v>0</v>
      </c>
      <c r="K46" s="43">
        <f>'Full-course-file'!BB48*'Full-course-file'!$Q$10</f>
        <v>0</v>
      </c>
      <c r="L46" s="43">
        <f>'Full-course-file'!W48</f>
        <v>0</v>
      </c>
      <c r="M46" s="43">
        <f t="shared" si="0"/>
        <v>0</v>
      </c>
      <c r="N46" s="43">
        <f>'Full-course-file'!X48</f>
        <v>0</v>
      </c>
      <c r="O46" s="43">
        <f t="shared" si="1"/>
        <v>0</v>
      </c>
    </row>
    <row r="47" spans="2:15" s="30" customFormat="1" ht="16.5" x14ac:dyDescent="0.25">
      <c r="B47" s="174">
        <f>'Full-course-file'!A49</f>
        <v>0</v>
      </c>
      <c r="C47" s="174">
        <f>'Full-course-file'!B49</f>
        <v>0</v>
      </c>
      <c r="D47" s="40">
        <f>'Full-course-file'!C49</f>
        <v>0</v>
      </c>
      <c r="E47" s="41">
        <f>'Full-course-file'!D49</f>
        <v>0</v>
      </c>
      <c r="F47" s="42">
        <f>'Full-course-file'!E49</f>
        <v>0</v>
      </c>
      <c r="G47" s="40">
        <f>'Full-course-file'!S49</f>
        <v>0</v>
      </c>
      <c r="H47" s="120">
        <f>'Full-course-file'!F49</f>
        <v>0</v>
      </c>
      <c r="I47" s="42">
        <f>'Full-course-file'!G49</f>
        <v>0</v>
      </c>
      <c r="J47" s="42">
        <f>'Full-course-file'!R49</f>
        <v>0</v>
      </c>
      <c r="K47" s="43">
        <f>'Full-course-file'!BB49*'Full-course-file'!$Q$10</f>
        <v>0</v>
      </c>
      <c r="L47" s="43">
        <f>'Full-course-file'!W49</f>
        <v>0</v>
      </c>
      <c r="M47" s="43">
        <f t="shared" si="0"/>
        <v>0</v>
      </c>
      <c r="N47" s="43">
        <f>'Full-course-file'!X49</f>
        <v>0</v>
      </c>
      <c r="O47" s="43">
        <f t="shared" si="1"/>
        <v>0</v>
      </c>
    </row>
    <row r="48" spans="2:15" s="30" customFormat="1" ht="16.5" x14ac:dyDescent="0.25">
      <c r="B48" s="174">
        <f>'Full-course-file'!A50</f>
        <v>0</v>
      </c>
      <c r="C48" s="174">
        <f>'Full-course-file'!B50</f>
        <v>0</v>
      </c>
      <c r="D48" s="40">
        <f>'Full-course-file'!C50</f>
        <v>0</v>
      </c>
      <c r="E48" s="41">
        <f>'Full-course-file'!D50</f>
        <v>0</v>
      </c>
      <c r="F48" s="42">
        <f>'Full-course-file'!E50</f>
        <v>0</v>
      </c>
      <c r="G48" s="40">
        <f>'Full-course-file'!S50</f>
        <v>0</v>
      </c>
      <c r="H48" s="120">
        <f>'Full-course-file'!F50</f>
        <v>0</v>
      </c>
      <c r="I48" s="42">
        <f>'Full-course-file'!G50</f>
        <v>0</v>
      </c>
      <c r="J48" s="42">
        <f>'Full-course-file'!R50</f>
        <v>0</v>
      </c>
      <c r="K48" s="43">
        <f>'Full-course-file'!BB50*'Full-course-file'!$Q$10</f>
        <v>0</v>
      </c>
      <c r="L48" s="43">
        <f>'Full-course-file'!W50</f>
        <v>0</v>
      </c>
      <c r="M48" s="43">
        <f t="shared" si="0"/>
        <v>0</v>
      </c>
      <c r="N48" s="43">
        <f>'Full-course-file'!X50</f>
        <v>0</v>
      </c>
      <c r="O48" s="43">
        <f t="shared" si="1"/>
        <v>0</v>
      </c>
    </row>
    <row r="49" spans="2:15" s="30" customFormat="1" ht="16.5" x14ac:dyDescent="0.25">
      <c r="B49" s="174">
        <f>'Full-course-file'!A51</f>
        <v>0</v>
      </c>
      <c r="C49" s="174">
        <f>'Full-course-file'!B51</f>
        <v>0</v>
      </c>
      <c r="D49" s="40">
        <f>'Full-course-file'!C51</f>
        <v>0</v>
      </c>
      <c r="E49" s="41">
        <f>'Full-course-file'!D51</f>
        <v>0</v>
      </c>
      <c r="F49" s="42">
        <f>'Full-course-file'!E51</f>
        <v>0</v>
      </c>
      <c r="G49" s="40">
        <f>'Full-course-file'!S51</f>
        <v>0</v>
      </c>
      <c r="H49" s="120">
        <f>'Full-course-file'!F51</f>
        <v>0</v>
      </c>
      <c r="I49" s="42">
        <f>'Full-course-file'!G51</f>
        <v>0</v>
      </c>
      <c r="J49" s="42">
        <f>'Full-course-file'!R51</f>
        <v>0</v>
      </c>
      <c r="K49" s="43">
        <f>'Full-course-file'!BB51*'Full-course-file'!$Q$10</f>
        <v>0</v>
      </c>
      <c r="L49" s="43">
        <f>'Full-course-file'!W51</f>
        <v>0</v>
      </c>
      <c r="M49" s="43">
        <f t="shared" si="0"/>
        <v>0</v>
      </c>
      <c r="N49" s="43">
        <f>'Full-course-file'!X51</f>
        <v>0</v>
      </c>
      <c r="O49" s="43">
        <f t="shared" si="1"/>
        <v>0</v>
      </c>
    </row>
    <row r="50" spans="2:15" s="30" customFormat="1" ht="16.5" x14ac:dyDescent="0.25">
      <c r="B50" s="174">
        <f>'Full-course-file'!A52</f>
        <v>0</v>
      </c>
      <c r="C50" s="174">
        <f>'Full-course-file'!B52</f>
        <v>0</v>
      </c>
      <c r="D50" s="40">
        <f>'Full-course-file'!C52</f>
        <v>0</v>
      </c>
      <c r="E50" s="41">
        <f>'Full-course-file'!D52</f>
        <v>0</v>
      </c>
      <c r="F50" s="42">
        <f>'Full-course-file'!E52</f>
        <v>0</v>
      </c>
      <c r="G50" s="40">
        <f>'Full-course-file'!S52</f>
        <v>0</v>
      </c>
      <c r="H50" s="120">
        <f>'Full-course-file'!F52</f>
        <v>0</v>
      </c>
      <c r="I50" s="42">
        <f>'Full-course-file'!G52</f>
        <v>0</v>
      </c>
      <c r="J50" s="42">
        <f>'Full-course-file'!R52</f>
        <v>0</v>
      </c>
      <c r="K50" s="43">
        <f>'Full-course-file'!BB52*'Full-course-file'!$Q$10</f>
        <v>0</v>
      </c>
      <c r="L50" s="43">
        <f>'Full-course-file'!W52</f>
        <v>0</v>
      </c>
      <c r="M50" s="43">
        <f t="shared" si="0"/>
        <v>0</v>
      </c>
      <c r="N50" s="43">
        <f>'Full-course-file'!X52</f>
        <v>0</v>
      </c>
      <c r="O50" s="43">
        <f t="shared" si="1"/>
        <v>0</v>
      </c>
    </row>
    <row r="51" spans="2:15" s="30" customFormat="1" ht="16.5" x14ac:dyDescent="0.25">
      <c r="B51" s="40">
        <f>'Full-course-file'!A53</f>
        <v>0</v>
      </c>
      <c r="C51" s="40">
        <f>'Full-course-file'!B53</f>
        <v>0</v>
      </c>
      <c r="D51" s="40">
        <f>'Full-course-file'!C53</f>
        <v>0</v>
      </c>
      <c r="E51" s="41">
        <f>'Full-course-file'!D53</f>
        <v>0</v>
      </c>
      <c r="F51" s="42">
        <f>'Full-course-file'!E53</f>
        <v>0</v>
      </c>
      <c r="G51" s="40">
        <f>'Full-course-file'!S53</f>
        <v>0</v>
      </c>
      <c r="H51" s="120">
        <f>'Full-course-file'!F53</f>
        <v>0</v>
      </c>
      <c r="I51" s="42">
        <f>'Full-course-file'!G53</f>
        <v>0</v>
      </c>
      <c r="J51" s="42">
        <f>'Full-course-file'!R53</f>
        <v>0</v>
      </c>
      <c r="K51" s="43">
        <f>'Full-course-file'!BB53*'Full-course-file'!$Q$10</f>
        <v>0</v>
      </c>
      <c r="L51" s="43">
        <f>'Full-course-file'!W53</f>
        <v>0</v>
      </c>
      <c r="M51" s="43">
        <f t="shared" si="0"/>
        <v>0</v>
      </c>
      <c r="N51" s="43">
        <f>'Full-course-file'!X53</f>
        <v>0</v>
      </c>
      <c r="O51" s="43">
        <f t="shared" si="1"/>
        <v>0</v>
      </c>
    </row>
    <row r="52" spans="2:15" s="30" customFormat="1" ht="16.5" x14ac:dyDescent="0.25">
      <c r="B52" s="40">
        <f>'Full-course-file'!A54</f>
        <v>0</v>
      </c>
      <c r="C52" s="40">
        <f>'Full-course-file'!B54</f>
        <v>0</v>
      </c>
      <c r="D52" s="40">
        <f>'Full-course-file'!C54</f>
        <v>0</v>
      </c>
      <c r="E52" s="41">
        <f>'Full-course-file'!D54</f>
        <v>0</v>
      </c>
      <c r="F52" s="42">
        <f>'Full-course-file'!E54</f>
        <v>0</v>
      </c>
      <c r="G52" s="40">
        <f>'Full-course-file'!S54</f>
        <v>0</v>
      </c>
      <c r="H52" s="120">
        <f>'Full-course-file'!F54</f>
        <v>0</v>
      </c>
      <c r="I52" s="42">
        <f>'Full-course-file'!G54</f>
        <v>0</v>
      </c>
      <c r="J52" s="42">
        <f>'Full-course-file'!R54</f>
        <v>0</v>
      </c>
      <c r="K52" s="43">
        <f>'Full-course-file'!BB54*'Full-course-file'!$Q$10</f>
        <v>0</v>
      </c>
      <c r="L52" s="43">
        <f>'Full-course-file'!W54</f>
        <v>0</v>
      </c>
      <c r="M52" s="43">
        <f t="shared" si="0"/>
        <v>0</v>
      </c>
      <c r="N52" s="43">
        <f>'Full-course-file'!X54</f>
        <v>0</v>
      </c>
      <c r="O52" s="43">
        <f t="shared" si="1"/>
        <v>0</v>
      </c>
    </row>
    <row r="53" spans="2:15" s="30" customFormat="1" ht="16.5" x14ac:dyDescent="0.25">
      <c r="B53" s="40">
        <f>'Full-course-file'!A55</f>
        <v>0</v>
      </c>
      <c r="C53" s="40">
        <f>'Full-course-file'!B55</f>
        <v>0</v>
      </c>
      <c r="D53" s="40">
        <f>'Full-course-file'!C55</f>
        <v>0</v>
      </c>
      <c r="E53" s="41">
        <f>'Full-course-file'!D55</f>
        <v>0</v>
      </c>
      <c r="F53" s="42">
        <f>'Full-course-file'!E55</f>
        <v>0</v>
      </c>
      <c r="G53" s="40">
        <f>'Full-course-file'!S55</f>
        <v>0</v>
      </c>
      <c r="H53" s="120">
        <f>'Full-course-file'!F55</f>
        <v>0</v>
      </c>
      <c r="I53" s="42">
        <f>'Full-course-file'!G55</f>
        <v>0</v>
      </c>
      <c r="J53" s="42">
        <f>'Full-course-file'!R55</f>
        <v>0</v>
      </c>
      <c r="K53" s="43">
        <f>'Full-course-file'!BB55*'Full-course-file'!$Q$10</f>
        <v>0</v>
      </c>
      <c r="L53" s="43">
        <f>'Full-course-file'!W55</f>
        <v>0</v>
      </c>
      <c r="M53" s="43">
        <f t="shared" si="0"/>
        <v>0</v>
      </c>
      <c r="N53" s="43">
        <f>'Full-course-file'!X55</f>
        <v>0</v>
      </c>
      <c r="O53" s="43">
        <f t="shared" si="1"/>
        <v>0</v>
      </c>
    </row>
    <row r="54" spans="2:15" s="30" customFormat="1" ht="16.5" x14ac:dyDescent="0.25">
      <c r="B54" s="40">
        <f>'Full-course-file'!A56</f>
        <v>0</v>
      </c>
      <c r="C54" s="40">
        <f>'Full-course-file'!B56</f>
        <v>0</v>
      </c>
      <c r="D54" s="40">
        <f>'Full-course-file'!C56</f>
        <v>0</v>
      </c>
      <c r="E54" s="41">
        <f>'Full-course-file'!D56</f>
        <v>0</v>
      </c>
      <c r="F54" s="42">
        <f>'Full-course-file'!E56</f>
        <v>0</v>
      </c>
      <c r="G54" s="40">
        <f>'Full-course-file'!S56</f>
        <v>0</v>
      </c>
      <c r="H54" s="120">
        <f>'Full-course-file'!F56</f>
        <v>0</v>
      </c>
      <c r="I54" s="42">
        <f>'Full-course-file'!G56</f>
        <v>0</v>
      </c>
      <c r="J54" s="42">
        <f>'Full-course-file'!R56</f>
        <v>0</v>
      </c>
      <c r="K54" s="43">
        <f>'Full-course-file'!BB56*'Full-course-file'!$Q$10</f>
        <v>0</v>
      </c>
      <c r="L54" s="43">
        <f>'Full-course-file'!W56</f>
        <v>0</v>
      </c>
      <c r="M54" s="43">
        <f t="shared" si="0"/>
        <v>0</v>
      </c>
      <c r="N54" s="43">
        <f>'Full-course-file'!X56</f>
        <v>0</v>
      </c>
      <c r="O54" s="43">
        <f t="shared" si="1"/>
        <v>0</v>
      </c>
    </row>
    <row r="55" spans="2:15" s="30" customFormat="1" ht="16.5" x14ac:dyDescent="0.25">
      <c r="B55" s="40">
        <f>'Full-course-file'!A57</f>
        <v>0</v>
      </c>
      <c r="C55" s="40">
        <f>'Full-course-file'!B57</f>
        <v>0</v>
      </c>
      <c r="D55" s="40">
        <f>'Full-course-file'!C57</f>
        <v>0</v>
      </c>
      <c r="E55" s="41">
        <f>'Full-course-file'!D57</f>
        <v>0</v>
      </c>
      <c r="F55" s="42">
        <f>'Full-course-file'!E57</f>
        <v>0</v>
      </c>
      <c r="G55" s="40">
        <f>'Full-course-file'!S57</f>
        <v>0</v>
      </c>
      <c r="H55" s="120">
        <f>'Full-course-file'!F57</f>
        <v>0</v>
      </c>
      <c r="I55" s="42">
        <f>'Full-course-file'!G57</f>
        <v>0</v>
      </c>
      <c r="J55" s="42">
        <f>'Full-course-file'!R57</f>
        <v>0</v>
      </c>
      <c r="K55" s="43">
        <f>'Full-course-file'!BB57*'Full-course-file'!$Q$10</f>
        <v>0</v>
      </c>
      <c r="L55" s="43">
        <f>'Full-course-file'!W57</f>
        <v>0</v>
      </c>
      <c r="M55" s="43">
        <f t="shared" si="0"/>
        <v>0</v>
      </c>
      <c r="N55" s="43">
        <f>'Full-course-file'!X57</f>
        <v>0</v>
      </c>
      <c r="O55" s="43">
        <f t="shared" si="1"/>
        <v>0</v>
      </c>
    </row>
    <row r="56" spans="2:15" s="30" customFormat="1" ht="16.5" x14ac:dyDescent="0.25">
      <c r="B56" s="40">
        <f>'Full-course-file'!A58</f>
        <v>0</v>
      </c>
      <c r="C56" s="40">
        <f>'Full-course-file'!B58</f>
        <v>0</v>
      </c>
      <c r="D56" s="40">
        <f>'Full-course-file'!C58</f>
        <v>0</v>
      </c>
      <c r="E56" s="41">
        <f>'Full-course-file'!D58</f>
        <v>0</v>
      </c>
      <c r="F56" s="42">
        <f>'Full-course-file'!E58</f>
        <v>0</v>
      </c>
      <c r="G56" s="40">
        <f>'Full-course-file'!S58</f>
        <v>0</v>
      </c>
      <c r="H56" s="120">
        <f>'Full-course-file'!F58</f>
        <v>0</v>
      </c>
      <c r="I56" s="42">
        <f>'Full-course-file'!G58</f>
        <v>0</v>
      </c>
      <c r="J56" s="42">
        <f>'Full-course-file'!R58</f>
        <v>0</v>
      </c>
      <c r="K56" s="43">
        <f>'Full-course-file'!BB58*'Full-course-file'!$Q$10</f>
        <v>0</v>
      </c>
      <c r="L56" s="43">
        <f>'Full-course-file'!W58</f>
        <v>0</v>
      </c>
      <c r="M56" s="43">
        <f t="shared" si="0"/>
        <v>0</v>
      </c>
      <c r="N56" s="43">
        <f>'Full-course-file'!X58</f>
        <v>0</v>
      </c>
      <c r="O56" s="43">
        <f t="shared" si="1"/>
        <v>0</v>
      </c>
    </row>
    <row r="57" spans="2:15" s="30" customFormat="1" ht="16.5" x14ac:dyDescent="0.25">
      <c r="B57" s="40">
        <f>'Full-course-file'!A59</f>
        <v>0</v>
      </c>
      <c r="C57" s="40">
        <f>'Full-course-file'!B59</f>
        <v>0</v>
      </c>
      <c r="D57" s="40">
        <f>'Full-course-file'!C59</f>
        <v>0</v>
      </c>
      <c r="E57" s="41">
        <f>'Full-course-file'!D59</f>
        <v>0</v>
      </c>
      <c r="F57" s="42">
        <f>'Full-course-file'!E59</f>
        <v>0</v>
      </c>
      <c r="G57" s="40">
        <f>'Full-course-file'!S59</f>
        <v>0</v>
      </c>
      <c r="H57" s="120">
        <f>'Full-course-file'!F59</f>
        <v>0</v>
      </c>
      <c r="I57" s="42">
        <f>'Full-course-file'!G59</f>
        <v>0</v>
      </c>
      <c r="J57" s="42">
        <f>'Full-course-file'!R59</f>
        <v>0</v>
      </c>
      <c r="K57" s="43">
        <f>'Full-course-file'!BB59*'Full-course-file'!$Q$10</f>
        <v>0</v>
      </c>
      <c r="L57" s="43">
        <f>'Full-course-file'!W59</f>
        <v>0</v>
      </c>
      <c r="M57" s="43">
        <f t="shared" si="0"/>
        <v>0</v>
      </c>
      <c r="N57" s="43">
        <f>'Full-course-file'!X59</f>
        <v>0</v>
      </c>
      <c r="O57" s="43">
        <f t="shared" si="1"/>
        <v>0</v>
      </c>
    </row>
    <row r="58" spans="2:15" s="30" customFormat="1" ht="16.5" x14ac:dyDescent="0.25">
      <c r="B58" s="40">
        <f>'Full-course-file'!A60</f>
        <v>0</v>
      </c>
      <c r="C58" s="40">
        <f>'Full-course-file'!B60</f>
        <v>0</v>
      </c>
      <c r="D58" s="40">
        <f>'Full-course-file'!C60</f>
        <v>0</v>
      </c>
      <c r="E58" s="41">
        <f>'Full-course-file'!D60</f>
        <v>0</v>
      </c>
      <c r="F58" s="42">
        <f>'Full-course-file'!E60</f>
        <v>0</v>
      </c>
      <c r="G58" s="40">
        <f>'Full-course-file'!S60</f>
        <v>0</v>
      </c>
      <c r="H58" s="120">
        <f>'Full-course-file'!F60</f>
        <v>0</v>
      </c>
      <c r="I58" s="42">
        <f>'Full-course-file'!G60</f>
        <v>0</v>
      </c>
      <c r="J58" s="42">
        <f>'Full-course-file'!R60</f>
        <v>0</v>
      </c>
      <c r="K58" s="43">
        <f>'Full-course-file'!BB60*'Full-course-file'!$Q$10</f>
        <v>0</v>
      </c>
      <c r="L58" s="43">
        <f>'Full-course-file'!W60</f>
        <v>0</v>
      </c>
      <c r="M58" s="43">
        <f t="shared" si="0"/>
        <v>0</v>
      </c>
      <c r="N58" s="43">
        <f>'Full-course-file'!X60</f>
        <v>0</v>
      </c>
      <c r="O58" s="43">
        <f t="shared" si="1"/>
        <v>0</v>
      </c>
    </row>
    <row r="59" spans="2:15" s="30" customFormat="1" ht="16.5" x14ac:dyDescent="0.25">
      <c r="B59" s="40">
        <f>'Full-course-file'!A61</f>
        <v>0</v>
      </c>
      <c r="C59" s="40">
        <f>'Full-course-file'!B61</f>
        <v>0</v>
      </c>
      <c r="D59" s="40">
        <f>'Full-course-file'!C61</f>
        <v>0</v>
      </c>
      <c r="E59" s="41">
        <f>'Full-course-file'!D61</f>
        <v>0</v>
      </c>
      <c r="F59" s="42">
        <f>'Full-course-file'!E61</f>
        <v>0</v>
      </c>
      <c r="G59" s="40">
        <f>'Full-course-file'!S61</f>
        <v>0</v>
      </c>
      <c r="H59" s="120">
        <f>'Full-course-file'!F61</f>
        <v>0</v>
      </c>
      <c r="I59" s="42">
        <f>'Full-course-file'!G61</f>
        <v>0</v>
      </c>
      <c r="J59" s="42">
        <f>'Full-course-file'!R61</f>
        <v>0</v>
      </c>
      <c r="K59" s="43">
        <f>'Full-course-file'!BB61*'Full-course-file'!$Q$10</f>
        <v>0</v>
      </c>
      <c r="L59" s="43">
        <f>'Full-course-file'!W61</f>
        <v>0</v>
      </c>
      <c r="M59" s="43">
        <f t="shared" si="0"/>
        <v>0</v>
      </c>
      <c r="N59" s="43">
        <f>'Full-course-file'!X61</f>
        <v>0</v>
      </c>
      <c r="O59" s="43">
        <f t="shared" si="1"/>
        <v>0</v>
      </c>
    </row>
    <row r="60" spans="2:15" s="30" customFormat="1" ht="16.5" x14ac:dyDescent="0.25">
      <c r="B60" s="40">
        <f>'Full-course-file'!A62</f>
        <v>0</v>
      </c>
      <c r="C60" s="40">
        <f>'Full-course-file'!B62</f>
        <v>0</v>
      </c>
      <c r="D60" s="40">
        <f>'Full-course-file'!C62</f>
        <v>0</v>
      </c>
      <c r="E60" s="41">
        <f>'Full-course-file'!D62</f>
        <v>0</v>
      </c>
      <c r="F60" s="42">
        <f>'Full-course-file'!E62</f>
        <v>0</v>
      </c>
      <c r="G60" s="40">
        <f>'Full-course-file'!S62</f>
        <v>0</v>
      </c>
      <c r="H60" s="120">
        <f>'Full-course-file'!F62</f>
        <v>0</v>
      </c>
      <c r="I60" s="42">
        <f>'Full-course-file'!G62</f>
        <v>0</v>
      </c>
      <c r="J60" s="42">
        <f>'Full-course-file'!R62</f>
        <v>0</v>
      </c>
      <c r="K60" s="43">
        <f>'Full-course-file'!BB62*'Full-course-file'!$Q$10</f>
        <v>0</v>
      </c>
      <c r="L60" s="43">
        <f>'Full-course-file'!W62</f>
        <v>0</v>
      </c>
      <c r="M60" s="43">
        <f t="shared" si="0"/>
        <v>0</v>
      </c>
      <c r="N60" s="43">
        <f>'Full-course-file'!X62</f>
        <v>0</v>
      </c>
      <c r="O60" s="43">
        <f t="shared" si="1"/>
        <v>0</v>
      </c>
    </row>
    <row r="61" spans="2:15" s="30" customFormat="1" ht="16.5" x14ac:dyDescent="0.25">
      <c r="B61" s="40">
        <f>'Full-course-file'!A63</f>
        <v>0</v>
      </c>
      <c r="C61" s="40">
        <f>'Full-course-file'!B63</f>
        <v>0</v>
      </c>
      <c r="D61" s="40">
        <f>'Full-course-file'!C63</f>
        <v>0</v>
      </c>
      <c r="E61" s="41">
        <f>'Full-course-file'!D63</f>
        <v>0</v>
      </c>
      <c r="F61" s="42">
        <f>'Full-course-file'!E63</f>
        <v>0</v>
      </c>
      <c r="G61" s="40">
        <f>'Full-course-file'!S63</f>
        <v>0</v>
      </c>
      <c r="H61" s="120">
        <f>'Full-course-file'!F63</f>
        <v>0</v>
      </c>
      <c r="I61" s="42">
        <f>'Full-course-file'!G63</f>
        <v>0</v>
      </c>
      <c r="J61" s="42">
        <f>'Full-course-file'!R63</f>
        <v>0</v>
      </c>
      <c r="K61" s="43">
        <f>'Full-course-file'!BB63*'Full-course-file'!$Q$10</f>
        <v>0</v>
      </c>
      <c r="L61" s="43">
        <f>'Full-course-file'!W63</f>
        <v>0</v>
      </c>
      <c r="M61" s="43">
        <f t="shared" si="0"/>
        <v>0</v>
      </c>
      <c r="N61" s="43">
        <f>'Full-course-file'!X63</f>
        <v>0</v>
      </c>
      <c r="O61" s="43">
        <f t="shared" si="1"/>
        <v>0</v>
      </c>
    </row>
    <row r="62" spans="2:15" s="30" customFormat="1" ht="16.5" x14ac:dyDescent="0.25">
      <c r="B62" s="40">
        <f>'Full-course-file'!A64</f>
        <v>0</v>
      </c>
      <c r="C62" s="40">
        <f>'Full-course-file'!B64</f>
        <v>0</v>
      </c>
      <c r="D62" s="40">
        <f>'Full-course-file'!C64</f>
        <v>0</v>
      </c>
      <c r="E62" s="41">
        <f>'Full-course-file'!D64</f>
        <v>0</v>
      </c>
      <c r="F62" s="42">
        <f>'Full-course-file'!E64</f>
        <v>0</v>
      </c>
      <c r="G62" s="40">
        <f>'Full-course-file'!S64</f>
        <v>0</v>
      </c>
      <c r="H62" s="120">
        <f>'Full-course-file'!F64</f>
        <v>0</v>
      </c>
      <c r="I62" s="42">
        <f>'Full-course-file'!G64</f>
        <v>0</v>
      </c>
      <c r="J62" s="42">
        <f>'Full-course-file'!R64</f>
        <v>0</v>
      </c>
      <c r="K62" s="43">
        <f>'Full-course-file'!BB64*'Full-course-file'!$Q$10</f>
        <v>0</v>
      </c>
      <c r="L62" s="43">
        <f>'Full-course-file'!W64</f>
        <v>0</v>
      </c>
      <c r="M62" s="43">
        <f t="shared" si="0"/>
        <v>0</v>
      </c>
      <c r="N62" s="43">
        <f>'Full-course-file'!X64</f>
        <v>0</v>
      </c>
      <c r="O62" s="43">
        <f t="shared" si="1"/>
        <v>0</v>
      </c>
    </row>
    <row r="63" spans="2:15" s="30" customFormat="1" ht="16.5" x14ac:dyDescent="0.25">
      <c r="B63" s="40">
        <f>'Full-course-file'!A65</f>
        <v>0</v>
      </c>
      <c r="C63" s="40">
        <f>'Full-course-file'!B65</f>
        <v>0</v>
      </c>
      <c r="D63" s="40">
        <f>'Full-course-file'!C65</f>
        <v>0</v>
      </c>
      <c r="E63" s="41">
        <f>'Full-course-file'!D65</f>
        <v>0</v>
      </c>
      <c r="F63" s="42">
        <f>'Full-course-file'!E65</f>
        <v>0</v>
      </c>
      <c r="G63" s="40">
        <f>'Full-course-file'!S65</f>
        <v>0</v>
      </c>
      <c r="H63" s="120">
        <f>'Full-course-file'!F65</f>
        <v>0</v>
      </c>
      <c r="I63" s="42">
        <f>'Full-course-file'!G65</f>
        <v>0</v>
      </c>
      <c r="J63" s="42">
        <f>'Full-course-file'!R65</f>
        <v>0</v>
      </c>
      <c r="K63" s="43">
        <f>'Full-course-file'!BB65*'Full-course-file'!$Q$10</f>
        <v>0</v>
      </c>
      <c r="L63" s="43">
        <f>'Full-course-file'!W65</f>
        <v>0</v>
      </c>
      <c r="M63" s="43">
        <f t="shared" si="0"/>
        <v>0</v>
      </c>
      <c r="N63" s="43">
        <f>'Full-course-file'!X65</f>
        <v>0</v>
      </c>
      <c r="O63" s="43">
        <f t="shared" si="1"/>
        <v>0</v>
      </c>
    </row>
    <row r="64" spans="2:15" s="30" customFormat="1" ht="16.5" x14ac:dyDescent="0.25">
      <c r="B64" s="40">
        <f>'Full-course-file'!A66</f>
        <v>0</v>
      </c>
      <c r="C64" s="40">
        <f>'Full-course-file'!B66</f>
        <v>0</v>
      </c>
      <c r="D64" s="40">
        <f>'Full-course-file'!C66</f>
        <v>0</v>
      </c>
      <c r="E64" s="41">
        <f>'Full-course-file'!D66</f>
        <v>0</v>
      </c>
      <c r="F64" s="42">
        <f>'Full-course-file'!E66</f>
        <v>0</v>
      </c>
      <c r="G64" s="40">
        <f>'Full-course-file'!S66</f>
        <v>0</v>
      </c>
      <c r="H64" s="120">
        <f>'Full-course-file'!F66</f>
        <v>0</v>
      </c>
      <c r="I64" s="42">
        <f>'Full-course-file'!G66</f>
        <v>0</v>
      </c>
      <c r="J64" s="42">
        <f>'Full-course-file'!R66</f>
        <v>0</v>
      </c>
      <c r="K64" s="43">
        <f>'Full-course-file'!BB66*'Full-course-file'!$Q$10</f>
        <v>0</v>
      </c>
      <c r="L64" s="43">
        <f>'Full-course-file'!W66</f>
        <v>0</v>
      </c>
      <c r="M64" s="43">
        <f t="shared" si="0"/>
        <v>0</v>
      </c>
      <c r="N64" s="43">
        <f>'Full-course-file'!X66</f>
        <v>0</v>
      </c>
      <c r="O64" s="43">
        <f t="shared" si="1"/>
        <v>0</v>
      </c>
    </row>
    <row r="65" spans="2:15" s="30" customFormat="1" ht="16.5" x14ac:dyDescent="0.25">
      <c r="B65" s="40">
        <f>'Full-course-file'!A67</f>
        <v>0</v>
      </c>
      <c r="C65" s="40">
        <f>'Full-course-file'!B67</f>
        <v>0</v>
      </c>
      <c r="D65" s="40">
        <f>'Full-course-file'!C67</f>
        <v>0</v>
      </c>
      <c r="E65" s="41">
        <f>'Full-course-file'!D67</f>
        <v>0</v>
      </c>
      <c r="F65" s="42">
        <f>'Full-course-file'!E67</f>
        <v>0</v>
      </c>
      <c r="G65" s="40">
        <f>'Full-course-file'!S67</f>
        <v>0</v>
      </c>
      <c r="H65" s="120">
        <f>'Full-course-file'!F67</f>
        <v>0</v>
      </c>
      <c r="I65" s="42">
        <f>'Full-course-file'!G67</f>
        <v>0</v>
      </c>
      <c r="J65" s="42">
        <f>'Full-course-file'!R67</f>
        <v>0</v>
      </c>
      <c r="K65" s="43">
        <f>'Full-course-file'!BB67*'Full-course-file'!$Q$10</f>
        <v>0</v>
      </c>
      <c r="L65" s="43">
        <f>'Full-course-file'!W67</f>
        <v>0</v>
      </c>
      <c r="M65" s="43">
        <f t="shared" ref="M65:M128" si="2">K65+L65</f>
        <v>0</v>
      </c>
      <c r="N65" s="43">
        <f>'Full-course-file'!X67</f>
        <v>0</v>
      </c>
      <c r="O65" s="43">
        <f t="shared" ref="O65:O128" si="3">M65-N65</f>
        <v>0</v>
      </c>
    </row>
    <row r="66" spans="2:15" s="30" customFormat="1" ht="16.5" x14ac:dyDescent="0.25">
      <c r="B66" s="40">
        <f>'Full-course-file'!A68</f>
        <v>0</v>
      </c>
      <c r="C66" s="40">
        <f>'Full-course-file'!B68</f>
        <v>0</v>
      </c>
      <c r="D66" s="40">
        <f>'Full-course-file'!C68</f>
        <v>0</v>
      </c>
      <c r="E66" s="41">
        <f>'Full-course-file'!D68</f>
        <v>0</v>
      </c>
      <c r="F66" s="42">
        <f>'Full-course-file'!E68</f>
        <v>0</v>
      </c>
      <c r="G66" s="40">
        <f>'Full-course-file'!S68</f>
        <v>0</v>
      </c>
      <c r="H66" s="120">
        <f>'Full-course-file'!F68</f>
        <v>0</v>
      </c>
      <c r="I66" s="42">
        <f>'Full-course-file'!G68</f>
        <v>0</v>
      </c>
      <c r="J66" s="42">
        <f>'Full-course-file'!R68</f>
        <v>0</v>
      </c>
      <c r="K66" s="43">
        <f>'Full-course-file'!BB68*'Full-course-file'!$Q$10</f>
        <v>0</v>
      </c>
      <c r="L66" s="43">
        <f>'Full-course-file'!W68</f>
        <v>0</v>
      </c>
      <c r="M66" s="43">
        <f t="shared" si="2"/>
        <v>0</v>
      </c>
      <c r="N66" s="43">
        <f>'Full-course-file'!X68</f>
        <v>0</v>
      </c>
      <c r="O66" s="43">
        <f t="shared" si="3"/>
        <v>0</v>
      </c>
    </row>
    <row r="67" spans="2:15" s="30" customFormat="1" ht="16.5" x14ac:dyDescent="0.25">
      <c r="B67" s="40">
        <f>'Full-course-file'!A69</f>
        <v>0</v>
      </c>
      <c r="C67" s="40">
        <f>'Full-course-file'!B69</f>
        <v>0</v>
      </c>
      <c r="D67" s="40">
        <f>'Full-course-file'!C69</f>
        <v>0</v>
      </c>
      <c r="E67" s="41">
        <f>'Full-course-file'!D69</f>
        <v>0</v>
      </c>
      <c r="F67" s="42">
        <f>'Full-course-file'!E69</f>
        <v>0</v>
      </c>
      <c r="G67" s="40">
        <f>'Full-course-file'!S69</f>
        <v>0</v>
      </c>
      <c r="H67" s="120">
        <f>'Full-course-file'!F69</f>
        <v>0</v>
      </c>
      <c r="I67" s="42">
        <f>'Full-course-file'!G69</f>
        <v>0</v>
      </c>
      <c r="J67" s="42">
        <f>'Full-course-file'!R69</f>
        <v>0</v>
      </c>
      <c r="K67" s="43">
        <f>'Full-course-file'!BB69*'Full-course-file'!$Q$10</f>
        <v>0</v>
      </c>
      <c r="L67" s="43">
        <f>'Full-course-file'!W69</f>
        <v>0</v>
      </c>
      <c r="M67" s="43">
        <f t="shared" si="2"/>
        <v>0</v>
      </c>
      <c r="N67" s="43">
        <f>'Full-course-file'!X69</f>
        <v>0</v>
      </c>
      <c r="O67" s="43">
        <f t="shared" si="3"/>
        <v>0</v>
      </c>
    </row>
    <row r="68" spans="2:15" s="30" customFormat="1" ht="16.5" x14ac:dyDescent="0.25">
      <c r="B68" s="40">
        <f>'Full-course-file'!A70</f>
        <v>0</v>
      </c>
      <c r="C68" s="40">
        <f>'Full-course-file'!B70</f>
        <v>0</v>
      </c>
      <c r="D68" s="40">
        <f>'Full-course-file'!C70</f>
        <v>0</v>
      </c>
      <c r="E68" s="41">
        <f>'Full-course-file'!D70</f>
        <v>0</v>
      </c>
      <c r="F68" s="42">
        <f>'Full-course-file'!E70</f>
        <v>0</v>
      </c>
      <c r="G68" s="40">
        <f>'Full-course-file'!S70</f>
        <v>0</v>
      </c>
      <c r="H68" s="120">
        <f>'Full-course-file'!F70</f>
        <v>0</v>
      </c>
      <c r="I68" s="42">
        <f>'Full-course-file'!G70</f>
        <v>0</v>
      </c>
      <c r="J68" s="42">
        <f>'Full-course-file'!R70</f>
        <v>0</v>
      </c>
      <c r="K68" s="43">
        <f>'Full-course-file'!BB70*'Full-course-file'!$Q$10</f>
        <v>0</v>
      </c>
      <c r="L68" s="43">
        <f>'Full-course-file'!W70</f>
        <v>0</v>
      </c>
      <c r="M68" s="43">
        <f t="shared" si="2"/>
        <v>0</v>
      </c>
      <c r="N68" s="43">
        <f>'Full-course-file'!X70</f>
        <v>0</v>
      </c>
      <c r="O68" s="43">
        <f t="shared" si="3"/>
        <v>0</v>
      </c>
    </row>
    <row r="69" spans="2:15" s="30" customFormat="1" ht="16.5" x14ac:dyDescent="0.25">
      <c r="B69" s="40">
        <f>'Full-course-file'!A71</f>
        <v>0</v>
      </c>
      <c r="C69" s="40">
        <f>'Full-course-file'!B71</f>
        <v>0</v>
      </c>
      <c r="D69" s="40">
        <f>'Full-course-file'!C71</f>
        <v>0</v>
      </c>
      <c r="E69" s="41">
        <f>'Full-course-file'!D71</f>
        <v>0</v>
      </c>
      <c r="F69" s="42">
        <f>'Full-course-file'!E71</f>
        <v>0</v>
      </c>
      <c r="G69" s="40">
        <f>'Full-course-file'!S71</f>
        <v>0</v>
      </c>
      <c r="H69" s="120">
        <f>'Full-course-file'!F71</f>
        <v>0</v>
      </c>
      <c r="I69" s="42">
        <f>'Full-course-file'!G71</f>
        <v>0</v>
      </c>
      <c r="J69" s="42">
        <f>'Full-course-file'!R71</f>
        <v>0</v>
      </c>
      <c r="K69" s="43">
        <f>'Full-course-file'!BB71*'Full-course-file'!$Q$10</f>
        <v>0</v>
      </c>
      <c r="L69" s="43">
        <f>'Full-course-file'!W71</f>
        <v>0</v>
      </c>
      <c r="M69" s="43">
        <f t="shared" si="2"/>
        <v>0</v>
      </c>
      <c r="N69" s="43">
        <f>'Full-course-file'!X71</f>
        <v>0</v>
      </c>
      <c r="O69" s="43">
        <f t="shared" si="3"/>
        <v>0</v>
      </c>
    </row>
    <row r="70" spans="2:15" s="30" customFormat="1" ht="16.5" x14ac:dyDescent="0.25">
      <c r="B70" s="40">
        <f>'Full-course-file'!A72</f>
        <v>0</v>
      </c>
      <c r="C70" s="40">
        <f>'Full-course-file'!B72</f>
        <v>0</v>
      </c>
      <c r="D70" s="40">
        <f>'Full-course-file'!C72</f>
        <v>0</v>
      </c>
      <c r="E70" s="41">
        <f>'Full-course-file'!D72</f>
        <v>0</v>
      </c>
      <c r="F70" s="42">
        <f>'Full-course-file'!E72</f>
        <v>0</v>
      </c>
      <c r="G70" s="40">
        <f>'Full-course-file'!S72</f>
        <v>0</v>
      </c>
      <c r="H70" s="120">
        <f>'Full-course-file'!F72</f>
        <v>0</v>
      </c>
      <c r="I70" s="42">
        <f>'Full-course-file'!G72</f>
        <v>0</v>
      </c>
      <c r="J70" s="42">
        <f>'Full-course-file'!R72</f>
        <v>0</v>
      </c>
      <c r="K70" s="43">
        <f>'Full-course-file'!BB72*'Full-course-file'!$Q$10</f>
        <v>0</v>
      </c>
      <c r="L70" s="43">
        <f>'Full-course-file'!W72</f>
        <v>0</v>
      </c>
      <c r="M70" s="43">
        <f t="shared" si="2"/>
        <v>0</v>
      </c>
      <c r="N70" s="43">
        <f>'Full-course-file'!X72</f>
        <v>0</v>
      </c>
      <c r="O70" s="43">
        <f t="shared" si="3"/>
        <v>0</v>
      </c>
    </row>
    <row r="71" spans="2:15" s="30" customFormat="1" ht="16.5" x14ac:dyDescent="0.25">
      <c r="B71" s="40">
        <f>'Full-course-file'!A73</f>
        <v>0</v>
      </c>
      <c r="C71" s="40">
        <f>'Full-course-file'!B73</f>
        <v>0</v>
      </c>
      <c r="D71" s="40">
        <f>'Full-course-file'!C73</f>
        <v>0</v>
      </c>
      <c r="E71" s="41">
        <f>'Full-course-file'!D73</f>
        <v>0</v>
      </c>
      <c r="F71" s="42">
        <f>'Full-course-file'!E73</f>
        <v>0</v>
      </c>
      <c r="G71" s="40">
        <f>'Full-course-file'!S73</f>
        <v>0</v>
      </c>
      <c r="H71" s="120">
        <f>'Full-course-file'!F73</f>
        <v>0</v>
      </c>
      <c r="I71" s="42">
        <f>'Full-course-file'!G73</f>
        <v>0</v>
      </c>
      <c r="J71" s="42">
        <f>'Full-course-file'!R73</f>
        <v>0</v>
      </c>
      <c r="K71" s="43">
        <f>'Full-course-file'!BB73*'Full-course-file'!$Q$10</f>
        <v>0</v>
      </c>
      <c r="L71" s="43">
        <f>'Full-course-file'!W73</f>
        <v>0</v>
      </c>
      <c r="M71" s="43">
        <f t="shared" si="2"/>
        <v>0</v>
      </c>
      <c r="N71" s="43">
        <f>'Full-course-file'!X73</f>
        <v>0</v>
      </c>
      <c r="O71" s="43">
        <f t="shared" si="3"/>
        <v>0</v>
      </c>
    </row>
    <row r="72" spans="2:15" s="30" customFormat="1" ht="16.5" x14ac:dyDescent="0.25">
      <c r="B72" s="40">
        <f>'Full-course-file'!A74</f>
        <v>0</v>
      </c>
      <c r="C72" s="40">
        <f>'Full-course-file'!B74</f>
        <v>0</v>
      </c>
      <c r="D72" s="40">
        <f>'Full-course-file'!C74</f>
        <v>0</v>
      </c>
      <c r="E72" s="41">
        <f>'Full-course-file'!D74</f>
        <v>0</v>
      </c>
      <c r="F72" s="42">
        <f>'Full-course-file'!E74</f>
        <v>0</v>
      </c>
      <c r="G72" s="40">
        <f>'Full-course-file'!S74</f>
        <v>0</v>
      </c>
      <c r="H72" s="120">
        <f>'Full-course-file'!F74</f>
        <v>0</v>
      </c>
      <c r="I72" s="42">
        <f>'Full-course-file'!G74</f>
        <v>0</v>
      </c>
      <c r="J72" s="42">
        <f>'Full-course-file'!R74</f>
        <v>0</v>
      </c>
      <c r="K72" s="43">
        <f>'Full-course-file'!BB74*'Full-course-file'!$Q$10</f>
        <v>0</v>
      </c>
      <c r="L72" s="43">
        <f>'Full-course-file'!W74</f>
        <v>0</v>
      </c>
      <c r="M72" s="43">
        <f t="shared" si="2"/>
        <v>0</v>
      </c>
      <c r="N72" s="43">
        <f>'Full-course-file'!X74</f>
        <v>0</v>
      </c>
      <c r="O72" s="43">
        <f t="shared" si="3"/>
        <v>0</v>
      </c>
    </row>
    <row r="73" spans="2:15" s="30" customFormat="1" ht="16.5" x14ac:dyDescent="0.25">
      <c r="B73" s="40">
        <f>'Full-course-file'!A75</f>
        <v>0</v>
      </c>
      <c r="C73" s="40">
        <f>'Full-course-file'!B75</f>
        <v>0</v>
      </c>
      <c r="D73" s="40">
        <f>'Full-course-file'!C75</f>
        <v>0</v>
      </c>
      <c r="E73" s="41">
        <f>'Full-course-file'!D75</f>
        <v>0</v>
      </c>
      <c r="F73" s="42">
        <f>'Full-course-file'!E75</f>
        <v>0</v>
      </c>
      <c r="G73" s="40">
        <f>'Full-course-file'!S75</f>
        <v>0</v>
      </c>
      <c r="H73" s="120">
        <f>'Full-course-file'!F75</f>
        <v>0</v>
      </c>
      <c r="I73" s="42">
        <f>'Full-course-file'!G75</f>
        <v>0</v>
      </c>
      <c r="J73" s="42">
        <f>'Full-course-file'!R75</f>
        <v>0</v>
      </c>
      <c r="K73" s="43">
        <f>'Full-course-file'!BB75*'Full-course-file'!$Q$10</f>
        <v>0</v>
      </c>
      <c r="L73" s="43">
        <f>'Full-course-file'!W75</f>
        <v>0</v>
      </c>
      <c r="M73" s="43">
        <f t="shared" si="2"/>
        <v>0</v>
      </c>
      <c r="N73" s="43">
        <f>'Full-course-file'!X75</f>
        <v>0</v>
      </c>
      <c r="O73" s="43">
        <f t="shared" si="3"/>
        <v>0</v>
      </c>
    </row>
    <row r="74" spans="2:15" s="30" customFormat="1" ht="16.5" x14ac:dyDescent="0.25">
      <c r="B74" s="40">
        <f>'Full-course-file'!A76</f>
        <v>0</v>
      </c>
      <c r="C74" s="40">
        <f>'Full-course-file'!B76</f>
        <v>0</v>
      </c>
      <c r="D74" s="40">
        <f>'Full-course-file'!C76</f>
        <v>0</v>
      </c>
      <c r="E74" s="41">
        <f>'Full-course-file'!D76</f>
        <v>0</v>
      </c>
      <c r="F74" s="42">
        <f>'Full-course-file'!E76</f>
        <v>0</v>
      </c>
      <c r="G74" s="40">
        <f>'Full-course-file'!S76</f>
        <v>0</v>
      </c>
      <c r="H74" s="120">
        <f>'Full-course-file'!F76</f>
        <v>0</v>
      </c>
      <c r="I74" s="42">
        <f>'Full-course-file'!G76</f>
        <v>0</v>
      </c>
      <c r="J74" s="42">
        <f>'Full-course-file'!R76</f>
        <v>0</v>
      </c>
      <c r="K74" s="43">
        <f>'Full-course-file'!BB76*'Full-course-file'!$Q$10</f>
        <v>0</v>
      </c>
      <c r="L74" s="43">
        <f>'Full-course-file'!W76</f>
        <v>0</v>
      </c>
      <c r="M74" s="43">
        <f t="shared" si="2"/>
        <v>0</v>
      </c>
      <c r="N74" s="43">
        <f>'Full-course-file'!X76</f>
        <v>0</v>
      </c>
      <c r="O74" s="43">
        <f t="shared" si="3"/>
        <v>0</v>
      </c>
    </row>
    <row r="75" spans="2:15" s="30" customFormat="1" ht="16.5" x14ac:dyDescent="0.25">
      <c r="B75" s="40">
        <f>'Full-course-file'!A77</f>
        <v>0</v>
      </c>
      <c r="C75" s="40">
        <f>'Full-course-file'!B77</f>
        <v>0</v>
      </c>
      <c r="D75" s="40">
        <f>'Full-course-file'!C77</f>
        <v>0</v>
      </c>
      <c r="E75" s="41">
        <f>'Full-course-file'!D77</f>
        <v>0</v>
      </c>
      <c r="F75" s="42">
        <f>'Full-course-file'!E77</f>
        <v>0</v>
      </c>
      <c r="G75" s="40">
        <f>'Full-course-file'!S77</f>
        <v>0</v>
      </c>
      <c r="H75" s="120">
        <f>'Full-course-file'!F77</f>
        <v>0</v>
      </c>
      <c r="I75" s="42">
        <f>'Full-course-file'!G77</f>
        <v>0</v>
      </c>
      <c r="J75" s="42">
        <f>'Full-course-file'!R77</f>
        <v>0</v>
      </c>
      <c r="K75" s="43">
        <f>'Full-course-file'!BB77*'Full-course-file'!$Q$10</f>
        <v>0</v>
      </c>
      <c r="L75" s="43">
        <f>'Full-course-file'!W77</f>
        <v>0</v>
      </c>
      <c r="M75" s="43">
        <f t="shared" si="2"/>
        <v>0</v>
      </c>
      <c r="N75" s="43">
        <f>'Full-course-file'!X77</f>
        <v>0</v>
      </c>
      <c r="O75" s="43">
        <f t="shared" si="3"/>
        <v>0</v>
      </c>
    </row>
    <row r="76" spans="2:15" s="30" customFormat="1" ht="16.5" x14ac:dyDescent="0.25">
      <c r="B76" s="40">
        <f>'Full-course-file'!A78</f>
        <v>0</v>
      </c>
      <c r="C76" s="40">
        <f>'Full-course-file'!B78</f>
        <v>0</v>
      </c>
      <c r="D76" s="40">
        <f>'Full-course-file'!C78</f>
        <v>0</v>
      </c>
      <c r="E76" s="41">
        <f>'Full-course-file'!D78</f>
        <v>0</v>
      </c>
      <c r="F76" s="42">
        <f>'Full-course-file'!E78</f>
        <v>0</v>
      </c>
      <c r="G76" s="40">
        <f>'Full-course-file'!S78</f>
        <v>0</v>
      </c>
      <c r="H76" s="120">
        <f>'Full-course-file'!F78</f>
        <v>0</v>
      </c>
      <c r="I76" s="42">
        <f>'Full-course-file'!G78</f>
        <v>0</v>
      </c>
      <c r="J76" s="42">
        <f>'Full-course-file'!R78</f>
        <v>0</v>
      </c>
      <c r="K76" s="43">
        <f>'Full-course-file'!BB78*'Full-course-file'!$Q$10</f>
        <v>0</v>
      </c>
      <c r="L76" s="43">
        <f>'Full-course-file'!W78</f>
        <v>0</v>
      </c>
      <c r="M76" s="43">
        <f t="shared" si="2"/>
        <v>0</v>
      </c>
      <c r="N76" s="43">
        <f>'Full-course-file'!X78</f>
        <v>0</v>
      </c>
      <c r="O76" s="43">
        <f t="shared" si="3"/>
        <v>0</v>
      </c>
    </row>
    <row r="77" spans="2:15" s="30" customFormat="1" ht="16.5" x14ac:dyDescent="0.25">
      <c r="B77" s="40">
        <f>'Full-course-file'!A79</f>
        <v>0</v>
      </c>
      <c r="C77" s="40">
        <f>'Full-course-file'!B79</f>
        <v>0</v>
      </c>
      <c r="D77" s="40">
        <f>'Full-course-file'!C79</f>
        <v>0</v>
      </c>
      <c r="E77" s="41">
        <f>'Full-course-file'!D79</f>
        <v>0</v>
      </c>
      <c r="F77" s="42">
        <f>'Full-course-file'!E79</f>
        <v>0</v>
      </c>
      <c r="G77" s="40">
        <f>'Full-course-file'!S79</f>
        <v>0</v>
      </c>
      <c r="H77" s="120">
        <f>'Full-course-file'!F79</f>
        <v>0</v>
      </c>
      <c r="I77" s="42">
        <f>'Full-course-file'!G79</f>
        <v>0</v>
      </c>
      <c r="J77" s="42">
        <f>'Full-course-file'!R79</f>
        <v>0</v>
      </c>
      <c r="K77" s="43">
        <f>'Full-course-file'!BB79*'Full-course-file'!$Q$10</f>
        <v>0</v>
      </c>
      <c r="L77" s="43">
        <f>'Full-course-file'!W79</f>
        <v>0</v>
      </c>
      <c r="M77" s="43">
        <f t="shared" si="2"/>
        <v>0</v>
      </c>
      <c r="N77" s="43">
        <f>'Full-course-file'!X79</f>
        <v>0</v>
      </c>
      <c r="O77" s="43">
        <f t="shared" si="3"/>
        <v>0</v>
      </c>
    </row>
    <row r="78" spans="2:15" s="30" customFormat="1" ht="16.5" x14ac:dyDescent="0.25">
      <c r="B78" s="40">
        <f>'Full-course-file'!A80</f>
        <v>0</v>
      </c>
      <c r="C78" s="40">
        <f>'Full-course-file'!B80</f>
        <v>0</v>
      </c>
      <c r="D78" s="40">
        <f>'Full-course-file'!C80</f>
        <v>0</v>
      </c>
      <c r="E78" s="41">
        <f>'Full-course-file'!D80</f>
        <v>0</v>
      </c>
      <c r="F78" s="42">
        <f>'Full-course-file'!E80</f>
        <v>0</v>
      </c>
      <c r="G78" s="40">
        <f>'Full-course-file'!S80</f>
        <v>0</v>
      </c>
      <c r="H78" s="120">
        <f>'Full-course-file'!F80</f>
        <v>0</v>
      </c>
      <c r="I78" s="42">
        <f>'Full-course-file'!G80</f>
        <v>0</v>
      </c>
      <c r="J78" s="42">
        <f>'Full-course-file'!R80</f>
        <v>0</v>
      </c>
      <c r="K78" s="43">
        <f>'Full-course-file'!BB80*'Full-course-file'!$Q$10</f>
        <v>0</v>
      </c>
      <c r="L78" s="43">
        <f>'Full-course-file'!W80</f>
        <v>0</v>
      </c>
      <c r="M78" s="43">
        <f t="shared" si="2"/>
        <v>0</v>
      </c>
      <c r="N78" s="43">
        <f>'Full-course-file'!X80</f>
        <v>0</v>
      </c>
      <c r="O78" s="43">
        <f t="shared" si="3"/>
        <v>0</v>
      </c>
    </row>
    <row r="79" spans="2:15" s="30" customFormat="1" ht="16.5" x14ac:dyDescent="0.25">
      <c r="B79" s="40">
        <f>'Full-course-file'!A81</f>
        <v>0</v>
      </c>
      <c r="C79" s="40">
        <f>'Full-course-file'!B81</f>
        <v>0</v>
      </c>
      <c r="D79" s="40">
        <f>'Full-course-file'!C81</f>
        <v>0</v>
      </c>
      <c r="E79" s="41">
        <f>'Full-course-file'!D81</f>
        <v>0</v>
      </c>
      <c r="F79" s="42">
        <f>'Full-course-file'!E81</f>
        <v>0</v>
      </c>
      <c r="G79" s="40">
        <f>'Full-course-file'!S81</f>
        <v>0</v>
      </c>
      <c r="H79" s="120">
        <f>'Full-course-file'!F81</f>
        <v>0</v>
      </c>
      <c r="I79" s="42">
        <f>'Full-course-file'!G81</f>
        <v>0</v>
      </c>
      <c r="J79" s="42">
        <f>'Full-course-file'!R81</f>
        <v>0</v>
      </c>
      <c r="K79" s="43">
        <f>'Full-course-file'!BB81*'Full-course-file'!$Q$10</f>
        <v>0</v>
      </c>
      <c r="L79" s="43">
        <f>'Full-course-file'!W81</f>
        <v>0</v>
      </c>
      <c r="M79" s="43">
        <f t="shared" si="2"/>
        <v>0</v>
      </c>
      <c r="N79" s="43">
        <f>'Full-course-file'!X81</f>
        <v>0</v>
      </c>
      <c r="O79" s="43">
        <f t="shared" si="3"/>
        <v>0</v>
      </c>
    </row>
    <row r="80" spans="2:15" s="30" customFormat="1" ht="16.5" x14ac:dyDescent="0.25">
      <c r="B80" s="40">
        <f>'Full-course-file'!A82</f>
        <v>0</v>
      </c>
      <c r="C80" s="40">
        <f>'Full-course-file'!B82</f>
        <v>0</v>
      </c>
      <c r="D80" s="40">
        <f>'Full-course-file'!C82</f>
        <v>0</v>
      </c>
      <c r="E80" s="41">
        <f>'Full-course-file'!D82</f>
        <v>0</v>
      </c>
      <c r="F80" s="42">
        <f>'Full-course-file'!E82</f>
        <v>0</v>
      </c>
      <c r="G80" s="40">
        <f>'Full-course-file'!S82</f>
        <v>0</v>
      </c>
      <c r="H80" s="120">
        <f>'Full-course-file'!F82</f>
        <v>0</v>
      </c>
      <c r="I80" s="42">
        <f>'Full-course-file'!G82</f>
        <v>0</v>
      </c>
      <c r="J80" s="42">
        <f>'Full-course-file'!R82</f>
        <v>0</v>
      </c>
      <c r="K80" s="43">
        <f>'Full-course-file'!BB82*'Full-course-file'!$Q$10</f>
        <v>0</v>
      </c>
      <c r="L80" s="43">
        <f>'Full-course-file'!W82</f>
        <v>0</v>
      </c>
      <c r="M80" s="43">
        <f t="shared" si="2"/>
        <v>0</v>
      </c>
      <c r="N80" s="43">
        <f>'Full-course-file'!X82</f>
        <v>0</v>
      </c>
      <c r="O80" s="43">
        <f t="shared" si="3"/>
        <v>0</v>
      </c>
    </row>
    <row r="81" spans="2:15" s="30" customFormat="1" ht="16.5" x14ac:dyDescent="0.25">
      <c r="B81" s="40">
        <f>'Full-course-file'!A83</f>
        <v>0</v>
      </c>
      <c r="C81" s="40">
        <f>'Full-course-file'!B83</f>
        <v>0</v>
      </c>
      <c r="D81" s="40">
        <f>'Full-course-file'!C83</f>
        <v>0</v>
      </c>
      <c r="E81" s="41">
        <f>'Full-course-file'!D83</f>
        <v>0</v>
      </c>
      <c r="F81" s="42">
        <f>'Full-course-file'!E83</f>
        <v>0</v>
      </c>
      <c r="G81" s="40">
        <f>'Full-course-file'!S83</f>
        <v>0</v>
      </c>
      <c r="H81" s="120">
        <f>'Full-course-file'!F83</f>
        <v>0</v>
      </c>
      <c r="I81" s="42">
        <f>'Full-course-file'!G83</f>
        <v>0</v>
      </c>
      <c r="J81" s="42">
        <f>'Full-course-file'!R83</f>
        <v>0</v>
      </c>
      <c r="K81" s="43">
        <f>'Full-course-file'!BB83*'Full-course-file'!$Q$10</f>
        <v>0</v>
      </c>
      <c r="L81" s="43">
        <f>'Full-course-file'!W83</f>
        <v>0</v>
      </c>
      <c r="M81" s="43">
        <f t="shared" si="2"/>
        <v>0</v>
      </c>
      <c r="N81" s="43">
        <f>'Full-course-file'!X83</f>
        <v>0</v>
      </c>
      <c r="O81" s="43">
        <f t="shared" si="3"/>
        <v>0</v>
      </c>
    </row>
    <row r="82" spans="2:15" s="30" customFormat="1" ht="16.5" x14ac:dyDescent="0.25">
      <c r="B82" s="40">
        <f>'Full-course-file'!A84</f>
        <v>0</v>
      </c>
      <c r="C82" s="40">
        <f>'Full-course-file'!B84</f>
        <v>0</v>
      </c>
      <c r="D82" s="40">
        <f>'Full-course-file'!C84</f>
        <v>0</v>
      </c>
      <c r="E82" s="41">
        <f>'Full-course-file'!D84</f>
        <v>0</v>
      </c>
      <c r="F82" s="42">
        <f>'Full-course-file'!E84</f>
        <v>0</v>
      </c>
      <c r="G82" s="40">
        <f>'Full-course-file'!S84</f>
        <v>0</v>
      </c>
      <c r="H82" s="120">
        <f>'Full-course-file'!F84</f>
        <v>0</v>
      </c>
      <c r="I82" s="42">
        <f>'Full-course-file'!G84</f>
        <v>0</v>
      </c>
      <c r="J82" s="42">
        <f>'Full-course-file'!R84</f>
        <v>0</v>
      </c>
      <c r="K82" s="43">
        <f>'Full-course-file'!BB84*'Full-course-file'!$Q$10</f>
        <v>0</v>
      </c>
      <c r="L82" s="43">
        <f>'Full-course-file'!W84</f>
        <v>0</v>
      </c>
      <c r="M82" s="43">
        <f t="shared" si="2"/>
        <v>0</v>
      </c>
      <c r="N82" s="43">
        <f>'Full-course-file'!X84</f>
        <v>0</v>
      </c>
      <c r="O82" s="43">
        <f t="shared" si="3"/>
        <v>0</v>
      </c>
    </row>
    <row r="83" spans="2:15" s="30" customFormat="1" ht="16.5" x14ac:dyDescent="0.25">
      <c r="B83" s="40">
        <f>'Full-course-file'!A85</f>
        <v>0</v>
      </c>
      <c r="C83" s="40">
        <f>'Full-course-file'!B85</f>
        <v>0</v>
      </c>
      <c r="D83" s="40">
        <f>'Full-course-file'!C85</f>
        <v>0</v>
      </c>
      <c r="E83" s="41">
        <f>'Full-course-file'!D85</f>
        <v>0</v>
      </c>
      <c r="F83" s="42">
        <f>'Full-course-file'!E85</f>
        <v>0</v>
      </c>
      <c r="G83" s="40">
        <f>'Full-course-file'!S85</f>
        <v>0</v>
      </c>
      <c r="H83" s="120">
        <f>'Full-course-file'!F85</f>
        <v>0</v>
      </c>
      <c r="I83" s="42">
        <f>'Full-course-file'!G85</f>
        <v>0</v>
      </c>
      <c r="J83" s="42">
        <f>'Full-course-file'!R85</f>
        <v>0</v>
      </c>
      <c r="K83" s="43">
        <f>'Full-course-file'!BB85*'Full-course-file'!$Q$10</f>
        <v>0</v>
      </c>
      <c r="L83" s="43">
        <f>'Full-course-file'!W85</f>
        <v>0</v>
      </c>
      <c r="M83" s="43">
        <f t="shared" si="2"/>
        <v>0</v>
      </c>
      <c r="N83" s="43">
        <f>'Full-course-file'!X85</f>
        <v>0</v>
      </c>
      <c r="O83" s="43">
        <f t="shared" si="3"/>
        <v>0</v>
      </c>
    </row>
    <row r="84" spans="2:15" s="30" customFormat="1" ht="16.5" x14ac:dyDescent="0.25">
      <c r="B84" s="40">
        <f>'Full-course-file'!A86</f>
        <v>0</v>
      </c>
      <c r="C84" s="40">
        <f>'Full-course-file'!B86</f>
        <v>0</v>
      </c>
      <c r="D84" s="40">
        <f>'Full-course-file'!C86</f>
        <v>0</v>
      </c>
      <c r="E84" s="41">
        <f>'Full-course-file'!D86</f>
        <v>0</v>
      </c>
      <c r="F84" s="42">
        <f>'Full-course-file'!E86</f>
        <v>0</v>
      </c>
      <c r="G84" s="40">
        <f>'Full-course-file'!S86</f>
        <v>0</v>
      </c>
      <c r="H84" s="120">
        <f>'Full-course-file'!F86</f>
        <v>0</v>
      </c>
      <c r="I84" s="42">
        <f>'Full-course-file'!G86</f>
        <v>0</v>
      </c>
      <c r="J84" s="42">
        <f>'Full-course-file'!R86</f>
        <v>0</v>
      </c>
      <c r="K84" s="43">
        <f>'Full-course-file'!BB86*'Full-course-file'!$Q$10</f>
        <v>0</v>
      </c>
      <c r="L84" s="43">
        <f>'Full-course-file'!W86</f>
        <v>0</v>
      </c>
      <c r="M84" s="43">
        <f t="shared" si="2"/>
        <v>0</v>
      </c>
      <c r="N84" s="43">
        <f>'Full-course-file'!X86</f>
        <v>0</v>
      </c>
      <c r="O84" s="43">
        <f t="shared" si="3"/>
        <v>0</v>
      </c>
    </row>
    <row r="85" spans="2:15" s="30" customFormat="1" ht="16.5" x14ac:dyDescent="0.25">
      <c r="B85" s="40">
        <f>'Full-course-file'!A87</f>
        <v>0</v>
      </c>
      <c r="C85" s="40">
        <f>'Full-course-file'!B87</f>
        <v>0</v>
      </c>
      <c r="D85" s="40">
        <f>'Full-course-file'!C87</f>
        <v>0</v>
      </c>
      <c r="E85" s="41">
        <f>'Full-course-file'!D87</f>
        <v>0</v>
      </c>
      <c r="F85" s="42">
        <f>'Full-course-file'!E87</f>
        <v>0</v>
      </c>
      <c r="G85" s="40">
        <f>'Full-course-file'!S87</f>
        <v>0</v>
      </c>
      <c r="H85" s="120">
        <f>'Full-course-file'!F87</f>
        <v>0</v>
      </c>
      <c r="I85" s="42">
        <f>'Full-course-file'!G87</f>
        <v>0</v>
      </c>
      <c r="J85" s="42">
        <f>'Full-course-file'!R87</f>
        <v>0</v>
      </c>
      <c r="K85" s="43">
        <f>'Full-course-file'!BB87*'Full-course-file'!$Q$10</f>
        <v>0</v>
      </c>
      <c r="L85" s="43">
        <f>'Full-course-file'!W87</f>
        <v>0</v>
      </c>
      <c r="M85" s="43">
        <f t="shared" si="2"/>
        <v>0</v>
      </c>
      <c r="N85" s="43">
        <f>'Full-course-file'!X87</f>
        <v>0</v>
      </c>
      <c r="O85" s="43">
        <f t="shared" si="3"/>
        <v>0</v>
      </c>
    </row>
    <row r="86" spans="2:15" s="30" customFormat="1" ht="16.5" x14ac:dyDescent="0.25">
      <c r="B86" s="40">
        <f>'Full-course-file'!A88</f>
        <v>0</v>
      </c>
      <c r="C86" s="40">
        <f>'Full-course-file'!B88</f>
        <v>0</v>
      </c>
      <c r="D86" s="40">
        <f>'Full-course-file'!C88</f>
        <v>0</v>
      </c>
      <c r="E86" s="41">
        <f>'Full-course-file'!D88</f>
        <v>0</v>
      </c>
      <c r="F86" s="42">
        <f>'Full-course-file'!E88</f>
        <v>0</v>
      </c>
      <c r="G86" s="40">
        <f>'Full-course-file'!S88</f>
        <v>0</v>
      </c>
      <c r="H86" s="120">
        <f>'Full-course-file'!F88</f>
        <v>0</v>
      </c>
      <c r="I86" s="42">
        <f>'Full-course-file'!G88</f>
        <v>0</v>
      </c>
      <c r="J86" s="42">
        <f>'Full-course-file'!R88</f>
        <v>0</v>
      </c>
      <c r="K86" s="43">
        <f>'Full-course-file'!BB88*'Full-course-file'!$Q$10</f>
        <v>0</v>
      </c>
      <c r="L86" s="43">
        <f>'Full-course-file'!W88</f>
        <v>0</v>
      </c>
      <c r="M86" s="43">
        <f t="shared" si="2"/>
        <v>0</v>
      </c>
      <c r="N86" s="43">
        <f>'Full-course-file'!X88</f>
        <v>0</v>
      </c>
      <c r="O86" s="43">
        <f t="shared" si="3"/>
        <v>0</v>
      </c>
    </row>
    <row r="87" spans="2:15" s="30" customFormat="1" ht="16.5" x14ac:dyDescent="0.25">
      <c r="B87" s="40">
        <f>'Full-course-file'!A89</f>
        <v>0</v>
      </c>
      <c r="C87" s="40">
        <f>'Full-course-file'!B89</f>
        <v>0</v>
      </c>
      <c r="D87" s="40">
        <f>'Full-course-file'!C89</f>
        <v>0</v>
      </c>
      <c r="E87" s="41">
        <f>'Full-course-file'!D89</f>
        <v>0</v>
      </c>
      <c r="F87" s="42">
        <f>'Full-course-file'!E89</f>
        <v>0</v>
      </c>
      <c r="G87" s="40">
        <f>'Full-course-file'!S89</f>
        <v>0</v>
      </c>
      <c r="H87" s="120">
        <f>'Full-course-file'!F89</f>
        <v>0</v>
      </c>
      <c r="I87" s="42">
        <f>'Full-course-file'!G89</f>
        <v>0</v>
      </c>
      <c r="J87" s="42">
        <f>'Full-course-file'!R89</f>
        <v>0</v>
      </c>
      <c r="K87" s="43">
        <f>'Full-course-file'!BB89*'Full-course-file'!$Q$10</f>
        <v>0</v>
      </c>
      <c r="L87" s="43">
        <f>'Full-course-file'!W89</f>
        <v>0</v>
      </c>
      <c r="M87" s="43">
        <f t="shared" si="2"/>
        <v>0</v>
      </c>
      <c r="N87" s="43">
        <f>'Full-course-file'!X89</f>
        <v>0</v>
      </c>
      <c r="O87" s="43">
        <f t="shared" si="3"/>
        <v>0</v>
      </c>
    </row>
    <row r="88" spans="2:15" s="30" customFormat="1" ht="16.5" x14ac:dyDescent="0.25">
      <c r="B88" s="40">
        <f>'Full-course-file'!A90</f>
        <v>0</v>
      </c>
      <c r="C88" s="40">
        <f>'Full-course-file'!B90</f>
        <v>0</v>
      </c>
      <c r="D88" s="40">
        <f>'Full-course-file'!C90</f>
        <v>0</v>
      </c>
      <c r="E88" s="41">
        <f>'Full-course-file'!D90</f>
        <v>0</v>
      </c>
      <c r="F88" s="42">
        <f>'Full-course-file'!E90</f>
        <v>0</v>
      </c>
      <c r="G88" s="40">
        <f>'Full-course-file'!S90</f>
        <v>0</v>
      </c>
      <c r="H88" s="120">
        <f>'Full-course-file'!F90</f>
        <v>0</v>
      </c>
      <c r="I88" s="42">
        <f>'Full-course-file'!G90</f>
        <v>0</v>
      </c>
      <c r="J88" s="42">
        <f>'Full-course-file'!R90</f>
        <v>0</v>
      </c>
      <c r="K88" s="43">
        <f>'Full-course-file'!BB90*'Full-course-file'!$Q$10</f>
        <v>0</v>
      </c>
      <c r="L88" s="43">
        <f>'Full-course-file'!W90</f>
        <v>0</v>
      </c>
      <c r="M88" s="43">
        <f t="shared" si="2"/>
        <v>0</v>
      </c>
      <c r="N88" s="43">
        <f>'Full-course-file'!X90</f>
        <v>0</v>
      </c>
      <c r="O88" s="43">
        <f t="shared" si="3"/>
        <v>0</v>
      </c>
    </row>
    <row r="89" spans="2:15" s="30" customFormat="1" ht="16.5" x14ac:dyDescent="0.25">
      <c r="B89" s="40">
        <f>'Full-course-file'!A91</f>
        <v>0</v>
      </c>
      <c r="C89" s="40">
        <f>'Full-course-file'!B91</f>
        <v>0</v>
      </c>
      <c r="D89" s="40">
        <f>'Full-course-file'!C91</f>
        <v>0</v>
      </c>
      <c r="E89" s="41">
        <f>'Full-course-file'!D91</f>
        <v>0</v>
      </c>
      <c r="F89" s="42">
        <f>'Full-course-file'!E91</f>
        <v>0</v>
      </c>
      <c r="G89" s="40">
        <f>'Full-course-file'!S91</f>
        <v>0</v>
      </c>
      <c r="H89" s="120">
        <f>'Full-course-file'!F91</f>
        <v>0</v>
      </c>
      <c r="I89" s="42">
        <f>'Full-course-file'!G91</f>
        <v>0</v>
      </c>
      <c r="J89" s="42">
        <f>'Full-course-file'!R91</f>
        <v>0</v>
      </c>
      <c r="K89" s="43">
        <f>'Full-course-file'!BB91*'Full-course-file'!$Q$10</f>
        <v>0</v>
      </c>
      <c r="L89" s="43">
        <f>'Full-course-file'!W91</f>
        <v>0</v>
      </c>
      <c r="M89" s="43">
        <f t="shared" si="2"/>
        <v>0</v>
      </c>
      <c r="N89" s="43">
        <f>'Full-course-file'!X91</f>
        <v>0</v>
      </c>
      <c r="O89" s="43">
        <f t="shared" si="3"/>
        <v>0</v>
      </c>
    </row>
    <row r="90" spans="2:15" s="30" customFormat="1" ht="16.5" x14ac:dyDescent="0.25">
      <c r="B90" s="40">
        <f>'Full-course-file'!A92</f>
        <v>0</v>
      </c>
      <c r="C90" s="40">
        <f>'Full-course-file'!B92</f>
        <v>0</v>
      </c>
      <c r="D90" s="40">
        <f>'Full-course-file'!C92</f>
        <v>0</v>
      </c>
      <c r="E90" s="41">
        <f>'Full-course-file'!D92</f>
        <v>0</v>
      </c>
      <c r="F90" s="42">
        <f>'Full-course-file'!E92</f>
        <v>0</v>
      </c>
      <c r="G90" s="40">
        <f>'Full-course-file'!S92</f>
        <v>0</v>
      </c>
      <c r="H90" s="120">
        <f>'Full-course-file'!F92</f>
        <v>0</v>
      </c>
      <c r="I90" s="42">
        <f>'Full-course-file'!G92</f>
        <v>0</v>
      </c>
      <c r="J90" s="42">
        <f>'Full-course-file'!R92</f>
        <v>0</v>
      </c>
      <c r="K90" s="43">
        <f>'Full-course-file'!BB92*'Full-course-file'!$Q$10</f>
        <v>0</v>
      </c>
      <c r="L90" s="43">
        <f>'Full-course-file'!W92</f>
        <v>0</v>
      </c>
      <c r="M90" s="43">
        <f t="shared" si="2"/>
        <v>0</v>
      </c>
      <c r="N90" s="43">
        <f>'Full-course-file'!X92</f>
        <v>0</v>
      </c>
      <c r="O90" s="43">
        <f t="shared" si="3"/>
        <v>0</v>
      </c>
    </row>
    <row r="91" spans="2:15" s="30" customFormat="1" ht="16.5" x14ac:dyDescent="0.25">
      <c r="B91" s="40">
        <f>'Full-course-file'!A93</f>
        <v>0</v>
      </c>
      <c r="C91" s="40">
        <f>'Full-course-file'!B93</f>
        <v>0</v>
      </c>
      <c r="D91" s="40">
        <f>'Full-course-file'!C93</f>
        <v>0</v>
      </c>
      <c r="E91" s="41">
        <f>'Full-course-file'!D93</f>
        <v>0</v>
      </c>
      <c r="F91" s="42">
        <f>'Full-course-file'!E93</f>
        <v>0</v>
      </c>
      <c r="G91" s="40">
        <f>'Full-course-file'!S93</f>
        <v>0</v>
      </c>
      <c r="H91" s="120">
        <f>'Full-course-file'!F93</f>
        <v>0</v>
      </c>
      <c r="I91" s="42">
        <f>'Full-course-file'!G93</f>
        <v>0</v>
      </c>
      <c r="J91" s="42">
        <f>'Full-course-file'!R93</f>
        <v>0</v>
      </c>
      <c r="K91" s="43">
        <f>'Full-course-file'!BB93*'Full-course-file'!$Q$10</f>
        <v>0</v>
      </c>
      <c r="L91" s="43">
        <f>'Full-course-file'!W93</f>
        <v>0</v>
      </c>
      <c r="M91" s="43">
        <f t="shared" si="2"/>
        <v>0</v>
      </c>
      <c r="N91" s="43">
        <f>'Full-course-file'!X93</f>
        <v>0</v>
      </c>
      <c r="O91" s="43">
        <f t="shared" si="3"/>
        <v>0</v>
      </c>
    </row>
    <row r="92" spans="2:15" s="30" customFormat="1" ht="16.5" x14ac:dyDescent="0.25">
      <c r="B92" s="40">
        <f>'Full-course-file'!A94</f>
        <v>0</v>
      </c>
      <c r="C92" s="40">
        <f>'Full-course-file'!B94</f>
        <v>0</v>
      </c>
      <c r="D92" s="40">
        <f>'Full-course-file'!C94</f>
        <v>0</v>
      </c>
      <c r="E92" s="41">
        <f>'Full-course-file'!D94</f>
        <v>0</v>
      </c>
      <c r="F92" s="42">
        <f>'Full-course-file'!E94</f>
        <v>0</v>
      </c>
      <c r="G92" s="40">
        <f>'Full-course-file'!S94</f>
        <v>0</v>
      </c>
      <c r="H92" s="120">
        <f>'Full-course-file'!F94</f>
        <v>0</v>
      </c>
      <c r="I92" s="42">
        <f>'Full-course-file'!G94</f>
        <v>0</v>
      </c>
      <c r="J92" s="42">
        <f>'Full-course-file'!R94</f>
        <v>0</v>
      </c>
      <c r="K92" s="43">
        <f>'Full-course-file'!BB94*'Full-course-file'!$Q$10</f>
        <v>0</v>
      </c>
      <c r="L92" s="43">
        <f>'Full-course-file'!W94</f>
        <v>0</v>
      </c>
      <c r="M92" s="43">
        <f t="shared" si="2"/>
        <v>0</v>
      </c>
      <c r="N92" s="43">
        <f>'Full-course-file'!X94</f>
        <v>0</v>
      </c>
      <c r="O92" s="43">
        <f t="shared" si="3"/>
        <v>0</v>
      </c>
    </row>
    <row r="93" spans="2:15" s="30" customFormat="1" ht="16.5" x14ac:dyDescent="0.25">
      <c r="B93" s="40">
        <f>'Full-course-file'!A95</f>
        <v>0</v>
      </c>
      <c r="C93" s="40">
        <f>'Full-course-file'!B95</f>
        <v>0</v>
      </c>
      <c r="D93" s="40">
        <f>'Full-course-file'!C95</f>
        <v>0</v>
      </c>
      <c r="E93" s="41">
        <f>'Full-course-file'!D95</f>
        <v>0</v>
      </c>
      <c r="F93" s="42">
        <f>'Full-course-file'!E95</f>
        <v>0</v>
      </c>
      <c r="G93" s="40">
        <f>'Full-course-file'!S95</f>
        <v>0</v>
      </c>
      <c r="H93" s="120">
        <f>'Full-course-file'!F95</f>
        <v>0</v>
      </c>
      <c r="I93" s="42">
        <f>'Full-course-file'!G95</f>
        <v>0</v>
      </c>
      <c r="J93" s="42">
        <f>'Full-course-file'!R95</f>
        <v>0</v>
      </c>
      <c r="K93" s="43">
        <f>'Full-course-file'!BB95*'Full-course-file'!$Q$10</f>
        <v>0</v>
      </c>
      <c r="L93" s="43">
        <f>'Full-course-file'!W95</f>
        <v>0</v>
      </c>
      <c r="M93" s="43">
        <f t="shared" si="2"/>
        <v>0</v>
      </c>
      <c r="N93" s="43">
        <f>'Full-course-file'!X95</f>
        <v>0</v>
      </c>
      <c r="O93" s="43">
        <f t="shared" si="3"/>
        <v>0</v>
      </c>
    </row>
    <row r="94" spans="2:15" s="30" customFormat="1" ht="16.5" x14ac:dyDescent="0.25">
      <c r="B94" s="40">
        <f>'Full-course-file'!A96</f>
        <v>0</v>
      </c>
      <c r="C94" s="40">
        <f>'Full-course-file'!B96</f>
        <v>0</v>
      </c>
      <c r="D94" s="40">
        <f>'Full-course-file'!C96</f>
        <v>0</v>
      </c>
      <c r="E94" s="41">
        <f>'Full-course-file'!D96</f>
        <v>0</v>
      </c>
      <c r="F94" s="42">
        <f>'Full-course-file'!E96</f>
        <v>0</v>
      </c>
      <c r="G94" s="40">
        <f>'Full-course-file'!S96</f>
        <v>0</v>
      </c>
      <c r="H94" s="120">
        <f>'Full-course-file'!F96</f>
        <v>0</v>
      </c>
      <c r="I94" s="42">
        <f>'Full-course-file'!G96</f>
        <v>0</v>
      </c>
      <c r="J94" s="42">
        <f>'Full-course-file'!R96</f>
        <v>0</v>
      </c>
      <c r="K94" s="43">
        <f>'Full-course-file'!BB96*'Full-course-file'!$Q$10</f>
        <v>0</v>
      </c>
      <c r="L94" s="43">
        <f>'Full-course-file'!W96</f>
        <v>0</v>
      </c>
      <c r="M94" s="43">
        <f t="shared" si="2"/>
        <v>0</v>
      </c>
      <c r="N94" s="43">
        <f>'Full-course-file'!X96</f>
        <v>0</v>
      </c>
      <c r="O94" s="43">
        <f t="shared" si="3"/>
        <v>0</v>
      </c>
    </row>
    <row r="95" spans="2:15" s="30" customFormat="1" ht="16.5" x14ac:dyDescent="0.25">
      <c r="B95" s="40">
        <f>'Full-course-file'!A97</f>
        <v>0</v>
      </c>
      <c r="C95" s="40">
        <f>'Full-course-file'!B97</f>
        <v>0</v>
      </c>
      <c r="D95" s="40">
        <f>'Full-course-file'!C97</f>
        <v>0</v>
      </c>
      <c r="E95" s="41">
        <f>'Full-course-file'!D97</f>
        <v>0</v>
      </c>
      <c r="F95" s="42">
        <f>'Full-course-file'!E97</f>
        <v>0</v>
      </c>
      <c r="G95" s="40">
        <f>'Full-course-file'!S97</f>
        <v>0</v>
      </c>
      <c r="H95" s="120">
        <f>'Full-course-file'!F97</f>
        <v>0</v>
      </c>
      <c r="I95" s="42">
        <f>'Full-course-file'!G97</f>
        <v>0</v>
      </c>
      <c r="J95" s="42">
        <f>'Full-course-file'!R97</f>
        <v>0</v>
      </c>
      <c r="K95" s="43">
        <f>'Full-course-file'!BB97*'Full-course-file'!$Q$10</f>
        <v>0</v>
      </c>
      <c r="L95" s="43">
        <f>'Full-course-file'!W97</f>
        <v>0</v>
      </c>
      <c r="M95" s="43">
        <f t="shared" si="2"/>
        <v>0</v>
      </c>
      <c r="N95" s="43">
        <f>'Full-course-file'!X97</f>
        <v>0</v>
      </c>
      <c r="O95" s="43">
        <f t="shared" si="3"/>
        <v>0</v>
      </c>
    </row>
    <row r="96" spans="2:15" s="30" customFormat="1" ht="16.5" x14ac:dyDescent="0.25">
      <c r="B96" s="40">
        <f>'Full-course-file'!A98</f>
        <v>0</v>
      </c>
      <c r="C96" s="40">
        <f>'Full-course-file'!B98</f>
        <v>0</v>
      </c>
      <c r="D96" s="40">
        <f>'Full-course-file'!C98</f>
        <v>0</v>
      </c>
      <c r="E96" s="41">
        <f>'Full-course-file'!D98</f>
        <v>0</v>
      </c>
      <c r="F96" s="42">
        <f>'Full-course-file'!E98</f>
        <v>0</v>
      </c>
      <c r="G96" s="40">
        <f>'Full-course-file'!S98</f>
        <v>0</v>
      </c>
      <c r="H96" s="120">
        <f>'Full-course-file'!F98</f>
        <v>0</v>
      </c>
      <c r="I96" s="42">
        <f>'Full-course-file'!G98</f>
        <v>0</v>
      </c>
      <c r="J96" s="42">
        <f>'Full-course-file'!R98</f>
        <v>0</v>
      </c>
      <c r="K96" s="43">
        <f>'Full-course-file'!BB98*'Full-course-file'!$Q$10</f>
        <v>0</v>
      </c>
      <c r="L96" s="43">
        <f>'Full-course-file'!W98</f>
        <v>0</v>
      </c>
      <c r="M96" s="43">
        <f t="shared" si="2"/>
        <v>0</v>
      </c>
      <c r="N96" s="43">
        <f>'Full-course-file'!X98</f>
        <v>0</v>
      </c>
      <c r="O96" s="43">
        <f t="shared" si="3"/>
        <v>0</v>
      </c>
    </row>
    <row r="97" spans="2:15" s="30" customFormat="1" ht="16.5" x14ac:dyDescent="0.25">
      <c r="B97" s="40">
        <f>'Full-course-file'!A99</f>
        <v>0</v>
      </c>
      <c r="C97" s="40">
        <f>'Full-course-file'!B99</f>
        <v>0</v>
      </c>
      <c r="D97" s="40">
        <f>'Full-course-file'!C99</f>
        <v>0</v>
      </c>
      <c r="E97" s="41">
        <f>'Full-course-file'!D99</f>
        <v>0</v>
      </c>
      <c r="F97" s="42">
        <f>'Full-course-file'!E99</f>
        <v>0</v>
      </c>
      <c r="G97" s="40">
        <f>'Full-course-file'!S99</f>
        <v>0</v>
      </c>
      <c r="H97" s="120">
        <f>'Full-course-file'!F99</f>
        <v>0</v>
      </c>
      <c r="I97" s="42">
        <f>'Full-course-file'!G99</f>
        <v>0</v>
      </c>
      <c r="J97" s="42">
        <f>'Full-course-file'!R99</f>
        <v>0</v>
      </c>
      <c r="K97" s="43">
        <f>'Full-course-file'!BB99*'Full-course-file'!$Q$10</f>
        <v>0</v>
      </c>
      <c r="L97" s="43">
        <f>'Full-course-file'!W99</f>
        <v>0</v>
      </c>
      <c r="M97" s="43">
        <f t="shared" si="2"/>
        <v>0</v>
      </c>
      <c r="N97" s="43">
        <f>'Full-course-file'!X99</f>
        <v>0</v>
      </c>
      <c r="O97" s="43">
        <f t="shared" si="3"/>
        <v>0</v>
      </c>
    </row>
    <row r="98" spans="2:15" s="30" customFormat="1" ht="16.5" x14ac:dyDescent="0.25">
      <c r="B98" s="40">
        <f>'Full-course-file'!A100</f>
        <v>0</v>
      </c>
      <c r="C98" s="40">
        <f>'Full-course-file'!B100</f>
        <v>0</v>
      </c>
      <c r="D98" s="40">
        <f>'Full-course-file'!C100</f>
        <v>0</v>
      </c>
      <c r="E98" s="41">
        <f>'Full-course-file'!D100</f>
        <v>0</v>
      </c>
      <c r="F98" s="42">
        <f>'Full-course-file'!E100</f>
        <v>0</v>
      </c>
      <c r="G98" s="40">
        <f>'Full-course-file'!S100</f>
        <v>0</v>
      </c>
      <c r="H98" s="120">
        <f>'Full-course-file'!F100</f>
        <v>0</v>
      </c>
      <c r="I98" s="42">
        <f>'Full-course-file'!G100</f>
        <v>0</v>
      </c>
      <c r="J98" s="42">
        <f>'Full-course-file'!R100</f>
        <v>0</v>
      </c>
      <c r="K98" s="43">
        <f>'Full-course-file'!BB100*'Full-course-file'!$Q$10</f>
        <v>0</v>
      </c>
      <c r="L98" s="43">
        <f>'Full-course-file'!W100</f>
        <v>0</v>
      </c>
      <c r="M98" s="43">
        <f t="shared" si="2"/>
        <v>0</v>
      </c>
      <c r="N98" s="43">
        <f>'Full-course-file'!X100</f>
        <v>0</v>
      </c>
      <c r="O98" s="43">
        <f t="shared" si="3"/>
        <v>0</v>
      </c>
    </row>
    <row r="99" spans="2:15" s="30" customFormat="1" ht="16.5" x14ac:dyDescent="0.25">
      <c r="B99" s="40">
        <f>'Full-course-file'!A101</f>
        <v>0</v>
      </c>
      <c r="C99" s="40">
        <f>'Full-course-file'!B101</f>
        <v>0</v>
      </c>
      <c r="D99" s="40">
        <f>'Full-course-file'!C101</f>
        <v>0</v>
      </c>
      <c r="E99" s="41">
        <f>'Full-course-file'!D101</f>
        <v>0</v>
      </c>
      <c r="F99" s="42">
        <f>'Full-course-file'!E101</f>
        <v>0</v>
      </c>
      <c r="G99" s="40">
        <f>'Full-course-file'!S101</f>
        <v>0</v>
      </c>
      <c r="H99" s="120">
        <f>'Full-course-file'!F101</f>
        <v>0</v>
      </c>
      <c r="I99" s="42">
        <f>'Full-course-file'!G101</f>
        <v>0</v>
      </c>
      <c r="J99" s="42">
        <f>'Full-course-file'!R101</f>
        <v>0</v>
      </c>
      <c r="K99" s="43">
        <f>'Full-course-file'!BB101*'Full-course-file'!$Q$10</f>
        <v>0</v>
      </c>
      <c r="L99" s="43">
        <f>'Full-course-file'!W101</f>
        <v>0</v>
      </c>
      <c r="M99" s="43">
        <f t="shared" si="2"/>
        <v>0</v>
      </c>
      <c r="N99" s="43">
        <f>'Full-course-file'!X101</f>
        <v>0</v>
      </c>
      <c r="O99" s="43">
        <f t="shared" si="3"/>
        <v>0</v>
      </c>
    </row>
    <row r="100" spans="2:15" s="30" customFormat="1" ht="16.5" x14ac:dyDescent="0.25">
      <c r="B100" s="40">
        <f>'Full-course-file'!A102</f>
        <v>0</v>
      </c>
      <c r="C100" s="40">
        <f>'Full-course-file'!B102</f>
        <v>0</v>
      </c>
      <c r="D100" s="40">
        <f>'Full-course-file'!C102</f>
        <v>0</v>
      </c>
      <c r="E100" s="41">
        <f>'Full-course-file'!D102</f>
        <v>0</v>
      </c>
      <c r="F100" s="42">
        <f>'Full-course-file'!E102</f>
        <v>0</v>
      </c>
      <c r="G100" s="40">
        <f>'Full-course-file'!S102</f>
        <v>0</v>
      </c>
      <c r="H100" s="120">
        <f>'Full-course-file'!F102</f>
        <v>0</v>
      </c>
      <c r="I100" s="42">
        <f>'Full-course-file'!G102</f>
        <v>0</v>
      </c>
      <c r="J100" s="42">
        <f>'Full-course-file'!R102</f>
        <v>0</v>
      </c>
      <c r="K100" s="43">
        <f>'Full-course-file'!BB102*'Full-course-file'!$Q$10</f>
        <v>0</v>
      </c>
      <c r="L100" s="43">
        <f>'Full-course-file'!W102</f>
        <v>0</v>
      </c>
      <c r="M100" s="43">
        <f t="shared" si="2"/>
        <v>0</v>
      </c>
      <c r="N100" s="43">
        <f>'Full-course-file'!X102</f>
        <v>0</v>
      </c>
      <c r="O100" s="43">
        <f t="shared" si="3"/>
        <v>0</v>
      </c>
    </row>
    <row r="101" spans="2:15" s="30" customFormat="1" ht="16.5" x14ac:dyDescent="0.25">
      <c r="B101" s="40">
        <f>'Full-course-file'!A103</f>
        <v>0</v>
      </c>
      <c r="C101" s="40">
        <f>'Full-course-file'!B103</f>
        <v>0</v>
      </c>
      <c r="D101" s="40">
        <f>'Full-course-file'!C103</f>
        <v>0</v>
      </c>
      <c r="E101" s="41">
        <f>'Full-course-file'!D103</f>
        <v>0</v>
      </c>
      <c r="F101" s="42">
        <f>'Full-course-file'!E103</f>
        <v>0</v>
      </c>
      <c r="G101" s="40">
        <f>'Full-course-file'!S103</f>
        <v>0</v>
      </c>
      <c r="H101" s="120">
        <f>'Full-course-file'!F103</f>
        <v>0</v>
      </c>
      <c r="I101" s="42">
        <f>'Full-course-file'!G103</f>
        <v>0</v>
      </c>
      <c r="J101" s="42">
        <f>'Full-course-file'!R103</f>
        <v>0</v>
      </c>
      <c r="K101" s="43">
        <f>'Full-course-file'!BB103*'Full-course-file'!$Q$10</f>
        <v>0</v>
      </c>
      <c r="L101" s="43">
        <f>'Full-course-file'!W103</f>
        <v>0</v>
      </c>
      <c r="M101" s="43">
        <f t="shared" si="2"/>
        <v>0</v>
      </c>
      <c r="N101" s="43">
        <f>'Full-course-file'!X103</f>
        <v>0</v>
      </c>
      <c r="O101" s="43">
        <f t="shared" si="3"/>
        <v>0</v>
      </c>
    </row>
    <row r="102" spans="2:15" s="30" customFormat="1" ht="16.5" x14ac:dyDescent="0.25">
      <c r="B102" s="40">
        <f>'Full-course-file'!A104</f>
        <v>0</v>
      </c>
      <c r="C102" s="40">
        <f>'Full-course-file'!B104</f>
        <v>0</v>
      </c>
      <c r="D102" s="40">
        <f>'Full-course-file'!C104</f>
        <v>0</v>
      </c>
      <c r="E102" s="41">
        <f>'Full-course-file'!D104</f>
        <v>0</v>
      </c>
      <c r="F102" s="42">
        <f>'Full-course-file'!E104</f>
        <v>0</v>
      </c>
      <c r="G102" s="40">
        <f>'Full-course-file'!S104</f>
        <v>0</v>
      </c>
      <c r="H102" s="120">
        <f>'Full-course-file'!F104</f>
        <v>0</v>
      </c>
      <c r="I102" s="42">
        <f>'Full-course-file'!G104</f>
        <v>0</v>
      </c>
      <c r="J102" s="42">
        <f>'Full-course-file'!R104</f>
        <v>0</v>
      </c>
      <c r="K102" s="43">
        <f>'Full-course-file'!BB104*'Full-course-file'!$Q$10</f>
        <v>0</v>
      </c>
      <c r="L102" s="43">
        <f>'Full-course-file'!W104</f>
        <v>0</v>
      </c>
      <c r="M102" s="43">
        <f t="shared" si="2"/>
        <v>0</v>
      </c>
      <c r="N102" s="43">
        <f>'Full-course-file'!X104</f>
        <v>0</v>
      </c>
      <c r="O102" s="43">
        <f t="shared" si="3"/>
        <v>0</v>
      </c>
    </row>
    <row r="103" spans="2:15" s="30" customFormat="1" ht="16.5" x14ac:dyDescent="0.25">
      <c r="B103" s="40">
        <f>'Full-course-file'!A105</f>
        <v>0</v>
      </c>
      <c r="C103" s="40">
        <f>'Full-course-file'!B105</f>
        <v>0</v>
      </c>
      <c r="D103" s="40">
        <f>'Full-course-file'!C105</f>
        <v>0</v>
      </c>
      <c r="E103" s="41">
        <f>'Full-course-file'!D105</f>
        <v>0</v>
      </c>
      <c r="F103" s="42">
        <f>'Full-course-file'!E105</f>
        <v>0</v>
      </c>
      <c r="G103" s="40">
        <f>'Full-course-file'!S105</f>
        <v>0</v>
      </c>
      <c r="H103" s="120">
        <f>'Full-course-file'!F105</f>
        <v>0</v>
      </c>
      <c r="I103" s="42">
        <f>'Full-course-file'!G105</f>
        <v>0</v>
      </c>
      <c r="J103" s="42">
        <f>'Full-course-file'!R105</f>
        <v>0</v>
      </c>
      <c r="K103" s="43">
        <f>'Full-course-file'!BB105*'Full-course-file'!$Q$10</f>
        <v>0</v>
      </c>
      <c r="L103" s="43">
        <f>'Full-course-file'!W105</f>
        <v>0</v>
      </c>
      <c r="M103" s="43">
        <f t="shared" si="2"/>
        <v>0</v>
      </c>
      <c r="N103" s="43">
        <f>'Full-course-file'!X105</f>
        <v>0</v>
      </c>
      <c r="O103" s="43">
        <f t="shared" si="3"/>
        <v>0</v>
      </c>
    </row>
    <row r="104" spans="2:15" s="30" customFormat="1" ht="16.5" x14ac:dyDescent="0.25">
      <c r="B104" s="40">
        <f>'Full-course-file'!A106</f>
        <v>0</v>
      </c>
      <c r="C104" s="40">
        <f>'Full-course-file'!B106</f>
        <v>0</v>
      </c>
      <c r="D104" s="40">
        <f>'Full-course-file'!C106</f>
        <v>0</v>
      </c>
      <c r="E104" s="41">
        <f>'Full-course-file'!D106</f>
        <v>0</v>
      </c>
      <c r="F104" s="42">
        <f>'Full-course-file'!E106</f>
        <v>0</v>
      </c>
      <c r="G104" s="40">
        <f>'Full-course-file'!S106</f>
        <v>0</v>
      </c>
      <c r="H104" s="120">
        <f>'Full-course-file'!F106</f>
        <v>0</v>
      </c>
      <c r="I104" s="42">
        <f>'Full-course-file'!G106</f>
        <v>0</v>
      </c>
      <c r="J104" s="42">
        <f>'Full-course-file'!R106</f>
        <v>0</v>
      </c>
      <c r="K104" s="43">
        <f>'Full-course-file'!BB106*'Full-course-file'!$Q$10</f>
        <v>0</v>
      </c>
      <c r="L104" s="43">
        <f>'Full-course-file'!W106</f>
        <v>0</v>
      </c>
      <c r="M104" s="43">
        <f t="shared" si="2"/>
        <v>0</v>
      </c>
      <c r="N104" s="43">
        <f>'Full-course-file'!X106</f>
        <v>0</v>
      </c>
      <c r="O104" s="43">
        <f t="shared" si="3"/>
        <v>0</v>
      </c>
    </row>
    <row r="105" spans="2:15" s="30" customFormat="1" ht="16.5" x14ac:dyDescent="0.25">
      <c r="B105" s="40">
        <f>'Full-course-file'!A107</f>
        <v>0</v>
      </c>
      <c r="C105" s="40">
        <f>'Full-course-file'!B107</f>
        <v>0</v>
      </c>
      <c r="D105" s="40">
        <f>'Full-course-file'!C107</f>
        <v>0</v>
      </c>
      <c r="E105" s="41">
        <f>'Full-course-file'!D107</f>
        <v>0</v>
      </c>
      <c r="F105" s="42">
        <f>'Full-course-file'!E107</f>
        <v>0</v>
      </c>
      <c r="G105" s="40">
        <f>'Full-course-file'!S107</f>
        <v>0</v>
      </c>
      <c r="H105" s="120">
        <f>'Full-course-file'!F107</f>
        <v>0</v>
      </c>
      <c r="I105" s="42">
        <f>'Full-course-file'!G107</f>
        <v>0</v>
      </c>
      <c r="J105" s="42">
        <f>'Full-course-file'!R107</f>
        <v>0</v>
      </c>
      <c r="K105" s="43">
        <f>'Full-course-file'!BB107*'Full-course-file'!$Q$10</f>
        <v>0</v>
      </c>
      <c r="L105" s="43">
        <f>'Full-course-file'!W107</f>
        <v>0</v>
      </c>
      <c r="M105" s="43">
        <f t="shared" si="2"/>
        <v>0</v>
      </c>
      <c r="N105" s="43">
        <f>'Full-course-file'!X107</f>
        <v>0</v>
      </c>
      <c r="O105" s="43">
        <f t="shared" si="3"/>
        <v>0</v>
      </c>
    </row>
    <row r="106" spans="2:15" s="30" customFormat="1" ht="16.5" x14ac:dyDescent="0.25">
      <c r="B106" s="40">
        <f>'Full-course-file'!A108</f>
        <v>0</v>
      </c>
      <c r="C106" s="40">
        <f>'Full-course-file'!B108</f>
        <v>0</v>
      </c>
      <c r="D106" s="40">
        <f>'Full-course-file'!C108</f>
        <v>0</v>
      </c>
      <c r="E106" s="41">
        <f>'Full-course-file'!D108</f>
        <v>0</v>
      </c>
      <c r="F106" s="42">
        <f>'Full-course-file'!E108</f>
        <v>0</v>
      </c>
      <c r="G106" s="40">
        <f>'Full-course-file'!S108</f>
        <v>0</v>
      </c>
      <c r="H106" s="120">
        <f>'Full-course-file'!F108</f>
        <v>0</v>
      </c>
      <c r="I106" s="42">
        <f>'Full-course-file'!G108</f>
        <v>0</v>
      </c>
      <c r="J106" s="42">
        <f>'Full-course-file'!R108</f>
        <v>0</v>
      </c>
      <c r="K106" s="43">
        <f>'Full-course-file'!BB108*'Full-course-file'!$Q$10</f>
        <v>0</v>
      </c>
      <c r="L106" s="43">
        <f>'Full-course-file'!W108</f>
        <v>0</v>
      </c>
      <c r="M106" s="43">
        <f t="shared" si="2"/>
        <v>0</v>
      </c>
      <c r="N106" s="43">
        <f>'Full-course-file'!X108</f>
        <v>0</v>
      </c>
      <c r="O106" s="43">
        <f t="shared" si="3"/>
        <v>0</v>
      </c>
    </row>
    <row r="107" spans="2:15" s="30" customFormat="1" ht="16.5" x14ac:dyDescent="0.25">
      <c r="B107" s="40">
        <f>'Full-course-file'!A109</f>
        <v>0</v>
      </c>
      <c r="C107" s="40">
        <f>'Full-course-file'!B109</f>
        <v>0</v>
      </c>
      <c r="D107" s="40">
        <f>'Full-course-file'!C109</f>
        <v>0</v>
      </c>
      <c r="E107" s="41">
        <f>'Full-course-file'!D109</f>
        <v>0</v>
      </c>
      <c r="F107" s="42">
        <f>'Full-course-file'!E109</f>
        <v>0</v>
      </c>
      <c r="G107" s="40">
        <f>'Full-course-file'!S109</f>
        <v>0</v>
      </c>
      <c r="H107" s="120">
        <f>'Full-course-file'!F109</f>
        <v>0</v>
      </c>
      <c r="I107" s="42">
        <f>'Full-course-file'!G109</f>
        <v>0</v>
      </c>
      <c r="J107" s="42">
        <f>'Full-course-file'!R109</f>
        <v>0</v>
      </c>
      <c r="K107" s="43">
        <f>'Full-course-file'!BB109*'Full-course-file'!$Q$10</f>
        <v>0</v>
      </c>
      <c r="L107" s="43">
        <f>'Full-course-file'!W109</f>
        <v>0</v>
      </c>
      <c r="M107" s="43">
        <f t="shared" si="2"/>
        <v>0</v>
      </c>
      <c r="N107" s="43">
        <f>'Full-course-file'!X109</f>
        <v>0</v>
      </c>
      <c r="O107" s="43">
        <f t="shared" si="3"/>
        <v>0</v>
      </c>
    </row>
    <row r="108" spans="2:15" s="30" customFormat="1" ht="16.5" x14ac:dyDescent="0.25">
      <c r="B108" s="40">
        <f>'Full-course-file'!A110</f>
        <v>0</v>
      </c>
      <c r="C108" s="40">
        <f>'Full-course-file'!B110</f>
        <v>0</v>
      </c>
      <c r="D108" s="40">
        <f>'Full-course-file'!C110</f>
        <v>0</v>
      </c>
      <c r="E108" s="41">
        <f>'Full-course-file'!D110</f>
        <v>0</v>
      </c>
      <c r="F108" s="42">
        <f>'Full-course-file'!E110</f>
        <v>0</v>
      </c>
      <c r="G108" s="40">
        <f>'Full-course-file'!S110</f>
        <v>0</v>
      </c>
      <c r="H108" s="120">
        <f>'Full-course-file'!F110</f>
        <v>0</v>
      </c>
      <c r="I108" s="42">
        <f>'Full-course-file'!G110</f>
        <v>0</v>
      </c>
      <c r="J108" s="42">
        <f>'Full-course-file'!R110</f>
        <v>0</v>
      </c>
      <c r="K108" s="43">
        <f>'Full-course-file'!BB110*'Full-course-file'!$Q$10</f>
        <v>0</v>
      </c>
      <c r="L108" s="43">
        <f>'Full-course-file'!W110</f>
        <v>0</v>
      </c>
      <c r="M108" s="43">
        <f t="shared" si="2"/>
        <v>0</v>
      </c>
      <c r="N108" s="43">
        <f>'Full-course-file'!X110</f>
        <v>0</v>
      </c>
      <c r="O108" s="43">
        <f t="shared" si="3"/>
        <v>0</v>
      </c>
    </row>
    <row r="109" spans="2:15" s="30" customFormat="1" ht="16.5" x14ac:dyDescent="0.25">
      <c r="B109" s="40">
        <f>'Full-course-file'!A111</f>
        <v>0</v>
      </c>
      <c r="C109" s="40">
        <f>'Full-course-file'!B111</f>
        <v>0</v>
      </c>
      <c r="D109" s="40">
        <f>'Full-course-file'!C111</f>
        <v>0</v>
      </c>
      <c r="E109" s="41">
        <f>'Full-course-file'!D111</f>
        <v>0</v>
      </c>
      <c r="F109" s="42">
        <f>'Full-course-file'!E111</f>
        <v>0</v>
      </c>
      <c r="G109" s="40">
        <f>'Full-course-file'!S111</f>
        <v>0</v>
      </c>
      <c r="H109" s="120">
        <f>'Full-course-file'!F111</f>
        <v>0</v>
      </c>
      <c r="I109" s="42">
        <f>'Full-course-file'!G111</f>
        <v>0</v>
      </c>
      <c r="J109" s="42">
        <f>'Full-course-file'!R111</f>
        <v>0</v>
      </c>
      <c r="K109" s="43">
        <f>'Full-course-file'!BB111*'Full-course-file'!$Q$10</f>
        <v>0</v>
      </c>
      <c r="L109" s="43">
        <f>'Full-course-file'!W111</f>
        <v>0</v>
      </c>
      <c r="M109" s="43">
        <f t="shared" si="2"/>
        <v>0</v>
      </c>
      <c r="N109" s="43">
        <f>'Full-course-file'!X111</f>
        <v>0</v>
      </c>
      <c r="O109" s="43">
        <f t="shared" si="3"/>
        <v>0</v>
      </c>
    </row>
    <row r="110" spans="2:15" s="30" customFormat="1" ht="16.5" x14ac:dyDescent="0.25">
      <c r="B110" s="40">
        <f>'Full-course-file'!A112</f>
        <v>0</v>
      </c>
      <c r="C110" s="40">
        <f>'Full-course-file'!B112</f>
        <v>0</v>
      </c>
      <c r="D110" s="40">
        <f>'Full-course-file'!C112</f>
        <v>0</v>
      </c>
      <c r="E110" s="41">
        <f>'Full-course-file'!D112</f>
        <v>0</v>
      </c>
      <c r="F110" s="42">
        <f>'Full-course-file'!E112</f>
        <v>0</v>
      </c>
      <c r="G110" s="40">
        <f>'Full-course-file'!S112</f>
        <v>0</v>
      </c>
      <c r="H110" s="120">
        <f>'Full-course-file'!F112</f>
        <v>0</v>
      </c>
      <c r="I110" s="42">
        <f>'Full-course-file'!G112</f>
        <v>0</v>
      </c>
      <c r="J110" s="42">
        <f>'Full-course-file'!R112</f>
        <v>0</v>
      </c>
      <c r="K110" s="43">
        <f>'Full-course-file'!BB112*'Full-course-file'!$Q$10</f>
        <v>0</v>
      </c>
      <c r="L110" s="43">
        <f>'Full-course-file'!W112</f>
        <v>0</v>
      </c>
      <c r="M110" s="43">
        <f t="shared" si="2"/>
        <v>0</v>
      </c>
      <c r="N110" s="43">
        <f>'Full-course-file'!X112</f>
        <v>0</v>
      </c>
      <c r="O110" s="43">
        <f t="shared" si="3"/>
        <v>0</v>
      </c>
    </row>
    <row r="111" spans="2:15" s="30" customFormat="1" ht="16.5" x14ac:dyDescent="0.25">
      <c r="B111" s="40">
        <f>'Full-course-file'!A113</f>
        <v>0</v>
      </c>
      <c r="C111" s="40">
        <f>'Full-course-file'!B113</f>
        <v>0</v>
      </c>
      <c r="D111" s="40">
        <f>'Full-course-file'!C113</f>
        <v>0</v>
      </c>
      <c r="E111" s="41">
        <f>'Full-course-file'!D113</f>
        <v>0</v>
      </c>
      <c r="F111" s="42">
        <f>'Full-course-file'!E113</f>
        <v>0</v>
      </c>
      <c r="G111" s="40">
        <f>'Full-course-file'!S113</f>
        <v>0</v>
      </c>
      <c r="H111" s="120">
        <f>'Full-course-file'!F113</f>
        <v>0</v>
      </c>
      <c r="I111" s="42">
        <f>'Full-course-file'!G113</f>
        <v>0</v>
      </c>
      <c r="J111" s="42">
        <f>'Full-course-file'!R113</f>
        <v>0</v>
      </c>
      <c r="K111" s="43">
        <f>'Full-course-file'!BB113*'Full-course-file'!$Q$10</f>
        <v>0</v>
      </c>
      <c r="L111" s="43">
        <f>'Full-course-file'!W113</f>
        <v>0</v>
      </c>
      <c r="M111" s="43">
        <f t="shared" si="2"/>
        <v>0</v>
      </c>
      <c r="N111" s="43">
        <f>'Full-course-file'!X113</f>
        <v>0</v>
      </c>
      <c r="O111" s="43">
        <f t="shared" si="3"/>
        <v>0</v>
      </c>
    </row>
    <row r="112" spans="2:15" s="30" customFormat="1" ht="16.5" x14ac:dyDescent="0.25">
      <c r="B112" s="40">
        <f>'Full-course-file'!A114</f>
        <v>0</v>
      </c>
      <c r="C112" s="40">
        <f>'Full-course-file'!B114</f>
        <v>0</v>
      </c>
      <c r="D112" s="40">
        <f>'Full-course-file'!C114</f>
        <v>0</v>
      </c>
      <c r="E112" s="41">
        <f>'Full-course-file'!D114</f>
        <v>0</v>
      </c>
      <c r="F112" s="42">
        <f>'Full-course-file'!E114</f>
        <v>0</v>
      </c>
      <c r="G112" s="40">
        <f>'Full-course-file'!S114</f>
        <v>0</v>
      </c>
      <c r="H112" s="120">
        <f>'Full-course-file'!F114</f>
        <v>0</v>
      </c>
      <c r="I112" s="42">
        <f>'Full-course-file'!G114</f>
        <v>0</v>
      </c>
      <c r="J112" s="42">
        <f>'Full-course-file'!R114</f>
        <v>0</v>
      </c>
      <c r="K112" s="43">
        <f>'Full-course-file'!BB114*'Full-course-file'!$Q$10</f>
        <v>0</v>
      </c>
      <c r="L112" s="43">
        <f>'Full-course-file'!W114</f>
        <v>0</v>
      </c>
      <c r="M112" s="43">
        <f t="shared" si="2"/>
        <v>0</v>
      </c>
      <c r="N112" s="43">
        <f>'Full-course-file'!X114</f>
        <v>0</v>
      </c>
      <c r="O112" s="43">
        <f t="shared" si="3"/>
        <v>0</v>
      </c>
    </row>
    <row r="113" spans="2:15" s="30" customFormat="1" ht="16.5" x14ac:dyDescent="0.25">
      <c r="B113" s="40">
        <f>'Full-course-file'!A115</f>
        <v>0</v>
      </c>
      <c r="C113" s="40">
        <f>'Full-course-file'!B115</f>
        <v>0</v>
      </c>
      <c r="D113" s="40">
        <f>'Full-course-file'!C115</f>
        <v>0</v>
      </c>
      <c r="E113" s="41">
        <f>'Full-course-file'!D115</f>
        <v>0</v>
      </c>
      <c r="F113" s="42">
        <f>'Full-course-file'!E115</f>
        <v>0</v>
      </c>
      <c r="G113" s="40">
        <f>'Full-course-file'!S115</f>
        <v>0</v>
      </c>
      <c r="H113" s="120">
        <f>'Full-course-file'!F115</f>
        <v>0</v>
      </c>
      <c r="I113" s="42">
        <f>'Full-course-file'!G115</f>
        <v>0</v>
      </c>
      <c r="J113" s="42">
        <f>'Full-course-file'!R115</f>
        <v>0</v>
      </c>
      <c r="K113" s="43">
        <f>'Full-course-file'!BB115*'Full-course-file'!$Q$10</f>
        <v>0</v>
      </c>
      <c r="L113" s="43">
        <f>'Full-course-file'!W115</f>
        <v>0</v>
      </c>
      <c r="M113" s="43">
        <f t="shared" si="2"/>
        <v>0</v>
      </c>
      <c r="N113" s="43">
        <f>'Full-course-file'!X115</f>
        <v>0</v>
      </c>
      <c r="O113" s="43">
        <f t="shared" si="3"/>
        <v>0</v>
      </c>
    </row>
    <row r="114" spans="2:15" s="30" customFormat="1" ht="16.5" x14ac:dyDescent="0.25">
      <c r="B114" s="40">
        <f>'Full-course-file'!A116</f>
        <v>0</v>
      </c>
      <c r="C114" s="40">
        <f>'Full-course-file'!B116</f>
        <v>0</v>
      </c>
      <c r="D114" s="40">
        <f>'Full-course-file'!C116</f>
        <v>0</v>
      </c>
      <c r="E114" s="41">
        <f>'Full-course-file'!D116</f>
        <v>0</v>
      </c>
      <c r="F114" s="42">
        <f>'Full-course-file'!E116</f>
        <v>0</v>
      </c>
      <c r="G114" s="40">
        <f>'Full-course-file'!S116</f>
        <v>0</v>
      </c>
      <c r="H114" s="120">
        <f>'Full-course-file'!F116</f>
        <v>0</v>
      </c>
      <c r="I114" s="42">
        <f>'Full-course-file'!G116</f>
        <v>0</v>
      </c>
      <c r="J114" s="42">
        <f>'Full-course-file'!R116</f>
        <v>0</v>
      </c>
      <c r="K114" s="43">
        <f>'Full-course-file'!BB116*'Full-course-file'!$Q$10</f>
        <v>0</v>
      </c>
      <c r="L114" s="43">
        <f>'Full-course-file'!W116</f>
        <v>0</v>
      </c>
      <c r="M114" s="43">
        <f t="shared" si="2"/>
        <v>0</v>
      </c>
      <c r="N114" s="43">
        <f>'Full-course-file'!X116</f>
        <v>0</v>
      </c>
      <c r="O114" s="43">
        <f t="shared" si="3"/>
        <v>0</v>
      </c>
    </row>
    <row r="115" spans="2:15" s="30" customFormat="1" ht="16.5" x14ac:dyDescent="0.25">
      <c r="B115" s="40">
        <f>'Full-course-file'!A117</f>
        <v>0</v>
      </c>
      <c r="C115" s="40">
        <f>'Full-course-file'!B117</f>
        <v>0</v>
      </c>
      <c r="D115" s="40">
        <f>'Full-course-file'!C117</f>
        <v>0</v>
      </c>
      <c r="E115" s="41">
        <f>'Full-course-file'!D117</f>
        <v>0</v>
      </c>
      <c r="F115" s="42">
        <f>'Full-course-file'!E117</f>
        <v>0</v>
      </c>
      <c r="G115" s="40">
        <f>'Full-course-file'!S117</f>
        <v>0</v>
      </c>
      <c r="H115" s="120">
        <f>'Full-course-file'!F117</f>
        <v>0</v>
      </c>
      <c r="I115" s="42">
        <f>'Full-course-file'!G117</f>
        <v>0</v>
      </c>
      <c r="J115" s="42">
        <f>'Full-course-file'!R117</f>
        <v>0</v>
      </c>
      <c r="K115" s="43">
        <f>'Full-course-file'!BB117*'Full-course-file'!$Q$10</f>
        <v>0</v>
      </c>
      <c r="L115" s="43">
        <f>'Full-course-file'!W117</f>
        <v>0</v>
      </c>
      <c r="M115" s="43">
        <f t="shared" si="2"/>
        <v>0</v>
      </c>
      <c r="N115" s="43">
        <f>'Full-course-file'!X117</f>
        <v>0</v>
      </c>
      <c r="O115" s="43">
        <f t="shared" si="3"/>
        <v>0</v>
      </c>
    </row>
    <row r="116" spans="2:15" s="30" customFormat="1" ht="16.5" x14ac:dyDescent="0.25">
      <c r="B116" s="40">
        <f>'Full-course-file'!A118</f>
        <v>0</v>
      </c>
      <c r="C116" s="40">
        <f>'Full-course-file'!B118</f>
        <v>0</v>
      </c>
      <c r="D116" s="40">
        <f>'Full-course-file'!C118</f>
        <v>0</v>
      </c>
      <c r="E116" s="41">
        <f>'Full-course-file'!D118</f>
        <v>0</v>
      </c>
      <c r="F116" s="42">
        <f>'Full-course-file'!E118</f>
        <v>0</v>
      </c>
      <c r="G116" s="40">
        <f>'Full-course-file'!S118</f>
        <v>0</v>
      </c>
      <c r="H116" s="120">
        <f>'Full-course-file'!F118</f>
        <v>0</v>
      </c>
      <c r="I116" s="42">
        <f>'Full-course-file'!G118</f>
        <v>0</v>
      </c>
      <c r="J116" s="42">
        <f>'Full-course-file'!R118</f>
        <v>0</v>
      </c>
      <c r="K116" s="43">
        <f>'Full-course-file'!BB118*'Full-course-file'!$Q$10</f>
        <v>0</v>
      </c>
      <c r="L116" s="43">
        <f>'Full-course-file'!W118</f>
        <v>0</v>
      </c>
      <c r="M116" s="43">
        <f t="shared" si="2"/>
        <v>0</v>
      </c>
      <c r="N116" s="43">
        <f>'Full-course-file'!X118</f>
        <v>0</v>
      </c>
      <c r="O116" s="43">
        <f t="shared" si="3"/>
        <v>0</v>
      </c>
    </row>
    <row r="117" spans="2:15" s="30" customFormat="1" ht="16.5" x14ac:dyDescent="0.25">
      <c r="B117" s="40">
        <f>'Full-course-file'!A119</f>
        <v>0</v>
      </c>
      <c r="C117" s="40">
        <f>'Full-course-file'!B119</f>
        <v>0</v>
      </c>
      <c r="D117" s="40">
        <f>'Full-course-file'!C119</f>
        <v>0</v>
      </c>
      <c r="E117" s="41">
        <f>'Full-course-file'!D119</f>
        <v>0</v>
      </c>
      <c r="F117" s="42">
        <f>'Full-course-file'!E119</f>
        <v>0</v>
      </c>
      <c r="G117" s="40">
        <f>'Full-course-file'!S119</f>
        <v>0</v>
      </c>
      <c r="H117" s="120">
        <f>'Full-course-file'!F119</f>
        <v>0</v>
      </c>
      <c r="I117" s="42">
        <f>'Full-course-file'!G119</f>
        <v>0</v>
      </c>
      <c r="J117" s="42">
        <f>'Full-course-file'!R119</f>
        <v>0</v>
      </c>
      <c r="K117" s="43">
        <f>'Full-course-file'!BB119*'Full-course-file'!$Q$10</f>
        <v>0</v>
      </c>
      <c r="L117" s="43">
        <f>'Full-course-file'!W119</f>
        <v>0</v>
      </c>
      <c r="M117" s="43">
        <f t="shared" si="2"/>
        <v>0</v>
      </c>
      <c r="N117" s="43">
        <f>'Full-course-file'!X119</f>
        <v>0</v>
      </c>
      <c r="O117" s="43">
        <f t="shared" si="3"/>
        <v>0</v>
      </c>
    </row>
    <row r="118" spans="2:15" s="30" customFormat="1" ht="16.5" x14ac:dyDescent="0.25">
      <c r="B118" s="40">
        <f>'Full-course-file'!A120</f>
        <v>0</v>
      </c>
      <c r="C118" s="40">
        <f>'Full-course-file'!B120</f>
        <v>0</v>
      </c>
      <c r="D118" s="40">
        <f>'Full-course-file'!C120</f>
        <v>0</v>
      </c>
      <c r="E118" s="41">
        <f>'Full-course-file'!D120</f>
        <v>0</v>
      </c>
      <c r="F118" s="42">
        <f>'Full-course-file'!E120</f>
        <v>0</v>
      </c>
      <c r="G118" s="40">
        <f>'Full-course-file'!S120</f>
        <v>0</v>
      </c>
      <c r="H118" s="120">
        <f>'Full-course-file'!F120</f>
        <v>0</v>
      </c>
      <c r="I118" s="42">
        <f>'Full-course-file'!G120</f>
        <v>0</v>
      </c>
      <c r="J118" s="42">
        <f>'Full-course-file'!R120</f>
        <v>0</v>
      </c>
      <c r="K118" s="43">
        <f>'Full-course-file'!BB120*'Full-course-file'!$Q$10</f>
        <v>0</v>
      </c>
      <c r="L118" s="43">
        <f>'Full-course-file'!W120</f>
        <v>0</v>
      </c>
      <c r="M118" s="43">
        <f t="shared" si="2"/>
        <v>0</v>
      </c>
      <c r="N118" s="43">
        <f>'Full-course-file'!X120</f>
        <v>0</v>
      </c>
      <c r="O118" s="43">
        <f t="shared" si="3"/>
        <v>0</v>
      </c>
    </row>
    <row r="119" spans="2:15" s="30" customFormat="1" ht="16.5" x14ac:dyDescent="0.25">
      <c r="B119" s="40">
        <f>'Full-course-file'!A121</f>
        <v>0</v>
      </c>
      <c r="C119" s="40">
        <f>'Full-course-file'!B121</f>
        <v>0</v>
      </c>
      <c r="D119" s="40">
        <f>'Full-course-file'!C121</f>
        <v>0</v>
      </c>
      <c r="E119" s="41">
        <f>'Full-course-file'!D121</f>
        <v>0</v>
      </c>
      <c r="F119" s="42">
        <f>'Full-course-file'!E121</f>
        <v>0</v>
      </c>
      <c r="G119" s="40">
        <f>'Full-course-file'!S121</f>
        <v>0</v>
      </c>
      <c r="H119" s="120">
        <f>'Full-course-file'!F121</f>
        <v>0</v>
      </c>
      <c r="I119" s="42">
        <f>'Full-course-file'!G121</f>
        <v>0</v>
      </c>
      <c r="J119" s="42">
        <f>'Full-course-file'!R121</f>
        <v>0</v>
      </c>
      <c r="K119" s="43">
        <f>'Full-course-file'!BB121*'Full-course-file'!$Q$10</f>
        <v>0</v>
      </c>
      <c r="L119" s="43">
        <f>'Full-course-file'!W121</f>
        <v>0</v>
      </c>
      <c r="M119" s="43">
        <f t="shared" si="2"/>
        <v>0</v>
      </c>
      <c r="N119" s="43">
        <f>'Full-course-file'!X121</f>
        <v>0</v>
      </c>
      <c r="O119" s="43">
        <f t="shared" si="3"/>
        <v>0</v>
      </c>
    </row>
    <row r="120" spans="2:15" s="30" customFormat="1" ht="16.5" x14ac:dyDescent="0.25">
      <c r="B120" s="40">
        <f>'Full-course-file'!A122</f>
        <v>0</v>
      </c>
      <c r="C120" s="40">
        <f>'Full-course-file'!B122</f>
        <v>0</v>
      </c>
      <c r="D120" s="40">
        <f>'Full-course-file'!C122</f>
        <v>0</v>
      </c>
      <c r="E120" s="41">
        <f>'Full-course-file'!D122</f>
        <v>0</v>
      </c>
      <c r="F120" s="42">
        <f>'Full-course-file'!E122</f>
        <v>0</v>
      </c>
      <c r="G120" s="40">
        <f>'Full-course-file'!S122</f>
        <v>0</v>
      </c>
      <c r="H120" s="120">
        <f>'Full-course-file'!F122</f>
        <v>0</v>
      </c>
      <c r="I120" s="42">
        <f>'Full-course-file'!G122</f>
        <v>0</v>
      </c>
      <c r="J120" s="42">
        <f>'Full-course-file'!R122</f>
        <v>0</v>
      </c>
      <c r="K120" s="43">
        <f>'Full-course-file'!BB122*'Full-course-file'!$Q$10</f>
        <v>0</v>
      </c>
      <c r="L120" s="43">
        <f>'Full-course-file'!W122</f>
        <v>0</v>
      </c>
      <c r="M120" s="43">
        <f t="shared" si="2"/>
        <v>0</v>
      </c>
      <c r="N120" s="43">
        <f>'Full-course-file'!X122</f>
        <v>0</v>
      </c>
      <c r="O120" s="43">
        <f t="shared" si="3"/>
        <v>0</v>
      </c>
    </row>
    <row r="121" spans="2:15" s="30" customFormat="1" ht="16.5" x14ac:dyDescent="0.25">
      <c r="B121" s="40">
        <f>'Full-course-file'!A123</f>
        <v>0</v>
      </c>
      <c r="C121" s="40">
        <f>'Full-course-file'!B123</f>
        <v>0</v>
      </c>
      <c r="D121" s="40">
        <f>'Full-course-file'!C123</f>
        <v>0</v>
      </c>
      <c r="E121" s="41">
        <f>'Full-course-file'!D123</f>
        <v>0</v>
      </c>
      <c r="F121" s="42">
        <f>'Full-course-file'!E123</f>
        <v>0</v>
      </c>
      <c r="G121" s="40">
        <f>'Full-course-file'!S123</f>
        <v>0</v>
      </c>
      <c r="H121" s="120">
        <f>'Full-course-file'!F123</f>
        <v>0</v>
      </c>
      <c r="I121" s="42">
        <f>'Full-course-file'!G123</f>
        <v>0</v>
      </c>
      <c r="J121" s="42">
        <f>'Full-course-file'!R123</f>
        <v>0</v>
      </c>
      <c r="K121" s="43">
        <f>'Full-course-file'!BB123*'Full-course-file'!$Q$10</f>
        <v>0</v>
      </c>
      <c r="L121" s="43">
        <f>'Full-course-file'!W123</f>
        <v>0</v>
      </c>
      <c r="M121" s="43">
        <f t="shared" si="2"/>
        <v>0</v>
      </c>
      <c r="N121" s="43">
        <f>'Full-course-file'!X123</f>
        <v>0</v>
      </c>
      <c r="O121" s="43">
        <f t="shared" si="3"/>
        <v>0</v>
      </c>
    </row>
    <row r="122" spans="2:15" s="30" customFormat="1" ht="16.5" x14ac:dyDescent="0.25">
      <c r="B122" s="40">
        <f>'Full-course-file'!A124</f>
        <v>0</v>
      </c>
      <c r="C122" s="40">
        <f>'Full-course-file'!B124</f>
        <v>0</v>
      </c>
      <c r="D122" s="40">
        <f>'Full-course-file'!C124</f>
        <v>0</v>
      </c>
      <c r="E122" s="41">
        <f>'Full-course-file'!D124</f>
        <v>0</v>
      </c>
      <c r="F122" s="42">
        <f>'Full-course-file'!E124</f>
        <v>0</v>
      </c>
      <c r="G122" s="40">
        <f>'Full-course-file'!S124</f>
        <v>0</v>
      </c>
      <c r="H122" s="120">
        <f>'Full-course-file'!F124</f>
        <v>0</v>
      </c>
      <c r="I122" s="42">
        <f>'Full-course-file'!G124</f>
        <v>0</v>
      </c>
      <c r="J122" s="42">
        <f>'Full-course-file'!R124</f>
        <v>0</v>
      </c>
      <c r="K122" s="43">
        <f>'Full-course-file'!BB124*'Full-course-file'!$Q$10</f>
        <v>0</v>
      </c>
      <c r="L122" s="43">
        <f>'Full-course-file'!W124</f>
        <v>0</v>
      </c>
      <c r="M122" s="43">
        <f t="shared" si="2"/>
        <v>0</v>
      </c>
      <c r="N122" s="43">
        <f>'Full-course-file'!X124</f>
        <v>0</v>
      </c>
      <c r="O122" s="43">
        <f t="shared" si="3"/>
        <v>0</v>
      </c>
    </row>
    <row r="123" spans="2:15" s="30" customFormat="1" ht="16.5" x14ac:dyDescent="0.25">
      <c r="B123" s="40">
        <f>'Full-course-file'!A125</f>
        <v>0</v>
      </c>
      <c r="C123" s="40">
        <f>'Full-course-file'!B125</f>
        <v>0</v>
      </c>
      <c r="D123" s="40">
        <f>'Full-course-file'!C125</f>
        <v>0</v>
      </c>
      <c r="E123" s="41">
        <f>'Full-course-file'!D125</f>
        <v>0</v>
      </c>
      <c r="F123" s="42">
        <f>'Full-course-file'!E125</f>
        <v>0</v>
      </c>
      <c r="G123" s="40">
        <f>'Full-course-file'!S125</f>
        <v>0</v>
      </c>
      <c r="H123" s="120">
        <f>'Full-course-file'!F125</f>
        <v>0</v>
      </c>
      <c r="I123" s="42">
        <f>'Full-course-file'!G125</f>
        <v>0</v>
      </c>
      <c r="J123" s="42">
        <f>'Full-course-file'!R125</f>
        <v>0</v>
      </c>
      <c r="K123" s="43">
        <f>'Full-course-file'!BB125*'Full-course-file'!$Q$10</f>
        <v>0</v>
      </c>
      <c r="L123" s="43">
        <f>'Full-course-file'!W125</f>
        <v>0</v>
      </c>
      <c r="M123" s="43">
        <f t="shared" si="2"/>
        <v>0</v>
      </c>
      <c r="N123" s="43">
        <f>'Full-course-file'!X125</f>
        <v>0</v>
      </c>
      <c r="O123" s="43">
        <f t="shared" si="3"/>
        <v>0</v>
      </c>
    </row>
    <row r="124" spans="2:15" s="30" customFormat="1" ht="16.5" x14ac:dyDescent="0.25">
      <c r="B124" s="40">
        <f>'Full-course-file'!A126</f>
        <v>0</v>
      </c>
      <c r="C124" s="40">
        <f>'Full-course-file'!B126</f>
        <v>0</v>
      </c>
      <c r="D124" s="40">
        <f>'Full-course-file'!C126</f>
        <v>0</v>
      </c>
      <c r="E124" s="41">
        <f>'Full-course-file'!D126</f>
        <v>0</v>
      </c>
      <c r="F124" s="42">
        <f>'Full-course-file'!E126</f>
        <v>0</v>
      </c>
      <c r="G124" s="40">
        <f>'Full-course-file'!S126</f>
        <v>0</v>
      </c>
      <c r="H124" s="120">
        <f>'Full-course-file'!F126</f>
        <v>0</v>
      </c>
      <c r="I124" s="42">
        <f>'Full-course-file'!G126</f>
        <v>0</v>
      </c>
      <c r="J124" s="42">
        <f>'Full-course-file'!R126</f>
        <v>0</v>
      </c>
      <c r="K124" s="43">
        <f>'Full-course-file'!BB126*'Full-course-file'!$Q$10</f>
        <v>0</v>
      </c>
      <c r="L124" s="43">
        <f>'Full-course-file'!W126</f>
        <v>0</v>
      </c>
      <c r="M124" s="43">
        <f t="shared" si="2"/>
        <v>0</v>
      </c>
      <c r="N124" s="43">
        <f>'Full-course-file'!X126</f>
        <v>0</v>
      </c>
      <c r="O124" s="43">
        <f t="shared" si="3"/>
        <v>0</v>
      </c>
    </row>
    <row r="125" spans="2:15" s="30" customFormat="1" ht="16.5" x14ac:dyDescent="0.25">
      <c r="B125" s="40">
        <f>'Full-course-file'!A127</f>
        <v>0</v>
      </c>
      <c r="C125" s="40">
        <f>'Full-course-file'!B127</f>
        <v>0</v>
      </c>
      <c r="D125" s="40">
        <f>'Full-course-file'!C127</f>
        <v>0</v>
      </c>
      <c r="E125" s="41">
        <f>'Full-course-file'!D127</f>
        <v>0</v>
      </c>
      <c r="F125" s="42">
        <f>'Full-course-file'!E127</f>
        <v>0</v>
      </c>
      <c r="G125" s="40">
        <f>'Full-course-file'!S127</f>
        <v>0</v>
      </c>
      <c r="H125" s="120">
        <f>'Full-course-file'!F127</f>
        <v>0</v>
      </c>
      <c r="I125" s="42">
        <f>'Full-course-file'!G127</f>
        <v>0</v>
      </c>
      <c r="J125" s="42">
        <f>'Full-course-file'!R127</f>
        <v>0</v>
      </c>
      <c r="K125" s="43">
        <f>'Full-course-file'!BB127*'Full-course-file'!$Q$10</f>
        <v>0</v>
      </c>
      <c r="L125" s="43">
        <f>'Full-course-file'!W127</f>
        <v>0</v>
      </c>
      <c r="M125" s="43">
        <f t="shared" si="2"/>
        <v>0</v>
      </c>
      <c r="N125" s="43">
        <f>'Full-course-file'!X127</f>
        <v>0</v>
      </c>
      <c r="O125" s="43">
        <f t="shared" si="3"/>
        <v>0</v>
      </c>
    </row>
    <row r="126" spans="2:15" s="30" customFormat="1" ht="16.5" x14ac:dyDescent="0.25">
      <c r="B126" s="40">
        <f>'Full-course-file'!A128</f>
        <v>0</v>
      </c>
      <c r="C126" s="40">
        <f>'Full-course-file'!B128</f>
        <v>0</v>
      </c>
      <c r="D126" s="40">
        <f>'Full-course-file'!C128</f>
        <v>0</v>
      </c>
      <c r="E126" s="41">
        <f>'Full-course-file'!D128</f>
        <v>0</v>
      </c>
      <c r="F126" s="42">
        <f>'Full-course-file'!E128</f>
        <v>0</v>
      </c>
      <c r="G126" s="40">
        <f>'Full-course-file'!S128</f>
        <v>0</v>
      </c>
      <c r="H126" s="120">
        <f>'Full-course-file'!F128</f>
        <v>0</v>
      </c>
      <c r="I126" s="42">
        <f>'Full-course-file'!G128</f>
        <v>0</v>
      </c>
      <c r="J126" s="42">
        <f>'Full-course-file'!R128</f>
        <v>0</v>
      </c>
      <c r="K126" s="43">
        <f>'Full-course-file'!BB128*'Full-course-file'!$Q$10</f>
        <v>0</v>
      </c>
      <c r="L126" s="43">
        <f>'Full-course-file'!W128</f>
        <v>0</v>
      </c>
      <c r="M126" s="43">
        <f t="shared" si="2"/>
        <v>0</v>
      </c>
      <c r="N126" s="43">
        <f>'Full-course-file'!X128</f>
        <v>0</v>
      </c>
      <c r="O126" s="43">
        <f t="shared" si="3"/>
        <v>0</v>
      </c>
    </row>
    <row r="127" spans="2:15" s="30" customFormat="1" ht="16.5" x14ac:dyDescent="0.25">
      <c r="B127" s="40">
        <f>'Full-course-file'!A129</f>
        <v>0</v>
      </c>
      <c r="C127" s="40">
        <f>'Full-course-file'!B129</f>
        <v>0</v>
      </c>
      <c r="D127" s="40">
        <f>'Full-course-file'!C129</f>
        <v>0</v>
      </c>
      <c r="E127" s="41">
        <f>'Full-course-file'!D129</f>
        <v>0</v>
      </c>
      <c r="F127" s="42">
        <f>'Full-course-file'!E129</f>
        <v>0</v>
      </c>
      <c r="G127" s="40">
        <f>'Full-course-file'!S129</f>
        <v>0</v>
      </c>
      <c r="H127" s="120">
        <f>'Full-course-file'!F129</f>
        <v>0</v>
      </c>
      <c r="I127" s="42">
        <f>'Full-course-file'!G129</f>
        <v>0</v>
      </c>
      <c r="J127" s="42">
        <f>'Full-course-file'!R129</f>
        <v>0</v>
      </c>
      <c r="K127" s="43">
        <f>'Full-course-file'!BB129*'Full-course-file'!$Q$10</f>
        <v>0</v>
      </c>
      <c r="L127" s="43">
        <f>'Full-course-file'!W129</f>
        <v>0</v>
      </c>
      <c r="M127" s="43">
        <f t="shared" si="2"/>
        <v>0</v>
      </c>
      <c r="N127" s="43">
        <f>'Full-course-file'!X129</f>
        <v>0</v>
      </c>
      <c r="O127" s="43">
        <f t="shared" si="3"/>
        <v>0</v>
      </c>
    </row>
    <row r="128" spans="2:15" s="30" customFormat="1" ht="16.5" x14ac:dyDescent="0.25">
      <c r="B128" s="40">
        <f>'Full-course-file'!A130</f>
        <v>0</v>
      </c>
      <c r="C128" s="40">
        <f>'Full-course-file'!B130</f>
        <v>0</v>
      </c>
      <c r="D128" s="40">
        <f>'Full-course-file'!C130</f>
        <v>0</v>
      </c>
      <c r="E128" s="41">
        <f>'Full-course-file'!D130</f>
        <v>0</v>
      </c>
      <c r="F128" s="42">
        <f>'Full-course-file'!E130</f>
        <v>0</v>
      </c>
      <c r="G128" s="40">
        <f>'Full-course-file'!S130</f>
        <v>0</v>
      </c>
      <c r="H128" s="120">
        <f>'Full-course-file'!F130</f>
        <v>0</v>
      </c>
      <c r="I128" s="42">
        <f>'Full-course-file'!G130</f>
        <v>0</v>
      </c>
      <c r="J128" s="42">
        <f>'Full-course-file'!R130</f>
        <v>0</v>
      </c>
      <c r="K128" s="43">
        <f>'Full-course-file'!BB130*'Full-course-file'!$Q$10</f>
        <v>0</v>
      </c>
      <c r="L128" s="43">
        <f>'Full-course-file'!W130</f>
        <v>0</v>
      </c>
      <c r="M128" s="43">
        <f t="shared" si="2"/>
        <v>0</v>
      </c>
      <c r="N128" s="43">
        <f>'Full-course-file'!X130</f>
        <v>0</v>
      </c>
      <c r="O128" s="43">
        <f t="shared" si="3"/>
        <v>0</v>
      </c>
    </row>
    <row r="129" spans="2:15" s="30" customFormat="1" ht="16.5" x14ac:dyDescent="0.25">
      <c r="B129" s="40">
        <f>'Full-course-file'!A131</f>
        <v>0</v>
      </c>
      <c r="C129" s="40">
        <f>'Full-course-file'!B131</f>
        <v>0</v>
      </c>
      <c r="D129" s="40">
        <f>'Full-course-file'!C131</f>
        <v>0</v>
      </c>
      <c r="E129" s="41">
        <f>'Full-course-file'!D131</f>
        <v>0</v>
      </c>
      <c r="F129" s="42">
        <f>'Full-course-file'!E131</f>
        <v>0</v>
      </c>
      <c r="G129" s="40">
        <f>'Full-course-file'!S131</f>
        <v>0</v>
      </c>
      <c r="H129" s="120">
        <f>'Full-course-file'!F131</f>
        <v>0</v>
      </c>
      <c r="I129" s="42">
        <f>'Full-course-file'!G131</f>
        <v>0</v>
      </c>
      <c r="J129" s="42">
        <f>'Full-course-file'!R131</f>
        <v>0</v>
      </c>
      <c r="K129" s="43">
        <f>'Full-course-file'!BB131*'Full-course-file'!$Q$10</f>
        <v>0</v>
      </c>
      <c r="L129" s="43">
        <f>'Full-course-file'!W131</f>
        <v>0</v>
      </c>
      <c r="M129" s="43">
        <f t="shared" ref="M129:M192" si="4">K129+L129</f>
        <v>0</v>
      </c>
      <c r="N129" s="43">
        <f>'Full-course-file'!X131</f>
        <v>0</v>
      </c>
      <c r="O129" s="43">
        <f t="shared" ref="O129:O192" si="5">M129-N129</f>
        <v>0</v>
      </c>
    </row>
    <row r="130" spans="2:15" s="30" customFormat="1" ht="16.5" x14ac:dyDescent="0.25">
      <c r="B130" s="40">
        <f>'Full-course-file'!A132</f>
        <v>0</v>
      </c>
      <c r="C130" s="40">
        <f>'Full-course-file'!B132</f>
        <v>0</v>
      </c>
      <c r="D130" s="40">
        <f>'Full-course-file'!C132</f>
        <v>0</v>
      </c>
      <c r="E130" s="41">
        <f>'Full-course-file'!D132</f>
        <v>0</v>
      </c>
      <c r="F130" s="42">
        <f>'Full-course-file'!E132</f>
        <v>0</v>
      </c>
      <c r="G130" s="40">
        <f>'Full-course-file'!S132</f>
        <v>0</v>
      </c>
      <c r="H130" s="120">
        <f>'Full-course-file'!F132</f>
        <v>0</v>
      </c>
      <c r="I130" s="42">
        <f>'Full-course-file'!G132</f>
        <v>0</v>
      </c>
      <c r="J130" s="42">
        <f>'Full-course-file'!R132</f>
        <v>0</v>
      </c>
      <c r="K130" s="43">
        <f>'Full-course-file'!BB132*'Full-course-file'!$Q$10</f>
        <v>0</v>
      </c>
      <c r="L130" s="43">
        <f>'Full-course-file'!W132</f>
        <v>0</v>
      </c>
      <c r="M130" s="43">
        <f t="shared" si="4"/>
        <v>0</v>
      </c>
      <c r="N130" s="43">
        <f>'Full-course-file'!X132</f>
        <v>0</v>
      </c>
      <c r="O130" s="43">
        <f t="shared" si="5"/>
        <v>0</v>
      </c>
    </row>
    <row r="131" spans="2:15" s="30" customFormat="1" ht="16.5" x14ac:dyDescent="0.25">
      <c r="B131" s="40">
        <f>'Full-course-file'!A133</f>
        <v>0</v>
      </c>
      <c r="C131" s="40">
        <f>'Full-course-file'!B133</f>
        <v>0</v>
      </c>
      <c r="D131" s="40">
        <f>'Full-course-file'!C133</f>
        <v>0</v>
      </c>
      <c r="E131" s="41">
        <f>'Full-course-file'!D133</f>
        <v>0</v>
      </c>
      <c r="F131" s="42">
        <f>'Full-course-file'!E133</f>
        <v>0</v>
      </c>
      <c r="G131" s="40">
        <f>'Full-course-file'!S133</f>
        <v>0</v>
      </c>
      <c r="H131" s="120">
        <f>'Full-course-file'!F133</f>
        <v>0</v>
      </c>
      <c r="I131" s="42">
        <f>'Full-course-file'!G133</f>
        <v>0</v>
      </c>
      <c r="J131" s="42">
        <f>'Full-course-file'!R133</f>
        <v>0</v>
      </c>
      <c r="K131" s="43">
        <f>'Full-course-file'!BB133*'Full-course-file'!$Q$10</f>
        <v>0</v>
      </c>
      <c r="L131" s="43">
        <f>'Full-course-file'!W133</f>
        <v>0</v>
      </c>
      <c r="M131" s="43">
        <f t="shared" si="4"/>
        <v>0</v>
      </c>
      <c r="N131" s="43">
        <f>'Full-course-file'!X133</f>
        <v>0</v>
      </c>
      <c r="O131" s="43">
        <f t="shared" si="5"/>
        <v>0</v>
      </c>
    </row>
    <row r="132" spans="2:15" s="30" customFormat="1" ht="16.5" x14ac:dyDescent="0.25">
      <c r="B132" s="40">
        <f>'Full-course-file'!A134</f>
        <v>0</v>
      </c>
      <c r="C132" s="40">
        <f>'Full-course-file'!B134</f>
        <v>0</v>
      </c>
      <c r="D132" s="40">
        <f>'Full-course-file'!C134</f>
        <v>0</v>
      </c>
      <c r="E132" s="41">
        <f>'Full-course-file'!D134</f>
        <v>0</v>
      </c>
      <c r="F132" s="42">
        <f>'Full-course-file'!E134</f>
        <v>0</v>
      </c>
      <c r="G132" s="40">
        <f>'Full-course-file'!S134</f>
        <v>0</v>
      </c>
      <c r="H132" s="120">
        <f>'Full-course-file'!F134</f>
        <v>0</v>
      </c>
      <c r="I132" s="42">
        <f>'Full-course-file'!G134</f>
        <v>0</v>
      </c>
      <c r="J132" s="42">
        <f>'Full-course-file'!R134</f>
        <v>0</v>
      </c>
      <c r="K132" s="43">
        <f>'Full-course-file'!BB134*'Full-course-file'!$Q$10</f>
        <v>0</v>
      </c>
      <c r="L132" s="43">
        <f>'Full-course-file'!W134</f>
        <v>0</v>
      </c>
      <c r="M132" s="43">
        <f t="shared" si="4"/>
        <v>0</v>
      </c>
      <c r="N132" s="43">
        <f>'Full-course-file'!X134</f>
        <v>0</v>
      </c>
      <c r="O132" s="43">
        <f t="shared" si="5"/>
        <v>0</v>
      </c>
    </row>
    <row r="133" spans="2:15" s="30" customFormat="1" ht="16.5" x14ac:dyDescent="0.25">
      <c r="B133" s="40">
        <f>'Full-course-file'!A135</f>
        <v>0</v>
      </c>
      <c r="C133" s="40">
        <f>'Full-course-file'!B135</f>
        <v>0</v>
      </c>
      <c r="D133" s="40">
        <f>'Full-course-file'!C135</f>
        <v>0</v>
      </c>
      <c r="E133" s="41">
        <f>'Full-course-file'!D135</f>
        <v>0</v>
      </c>
      <c r="F133" s="42">
        <f>'Full-course-file'!E135</f>
        <v>0</v>
      </c>
      <c r="G133" s="40">
        <f>'Full-course-file'!S135</f>
        <v>0</v>
      </c>
      <c r="H133" s="120">
        <f>'Full-course-file'!F135</f>
        <v>0</v>
      </c>
      <c r="I133" s="42">
        <f>'Full-course-file'!G135</f>
        <v>0</v>
      </c>
      <c r="J133" s="42">
        <f>'Full-course-file'!R135</f>
        <v>0</v>
      </c>
      <c r="K133" s="43">
        <f>'Full-course-file'!BB135*'Full-course-file'!$Q$10</f>
        <v>0</v>
      </c>
      <c r="L133" s="43">
        <f>'Full-course-file'!W135</f>
        <v>0</v>
      </c>
      <c r="M133" s="43">
        <f t="shared" si="4"/>
        <v>0</v>
      </c>
      <c r="N133" s="43">
        <f>'Full-course-file'!X135</f>
        <v>0</v>
      </c>
      <c r="O133" s="43">
        <f t="shared" si="5"/>
        <v>0</v>
      </c>
    </row>
    <row r="134" spans="2:15" s="30" customFormat="1" ht="16.5" x14ac:dyDescent="0.25">
      <c r="B134" s="40">
        <f>'Full-course-file'!A136</f>
        <v>0</v>
      </c>
      <c r="C134" s="40">
        <f>'Full-course-file'!B136</f>
        <v>0</v>
      </c>
      <c r="D134" s="40">
        <f>'Full-course-file'!C136</f>
        <v>0</v>
      </c>
      <c r="E134" s="41">
        <f>'Full-course-file'!D136</f>
        <v>0</v>
      </c>
      <c r="F134" s="42">
        <f>'Full-course-file'!E136</f>
        <v>0</v>
      </c>
      <c r="G134" s="40">
        <f>'Full-course-file'!S136</f>
        <v>0</v>
      </c>
      <c r="H134" s="120">
        <f>'Full-course-file'!F136</f>
        <v>0</v>
      </c>
      <c r="I134" s="42">
        <f>'Full-course-file'!G136</f>
        <v>0</v>
      </c>
      <c r="J134" s="42">
        <f>'Full-course-file'!R136</f>
        <v>0</v>
      </c>
      <c r="K134" s="43">
        <f>'Full-course-file'!BB136*'Full-course-file'!$Q$10</f>
        <v>0</v>
      </c>
      <c r="L134" s="43">
        <f>'Full-course-file'!W136</f>
        <v>0</v>
      </c>
      <c r="M134" s="43">
        <f t="shared" si="4"/>
        <v>0</v>
      </c>
      <c r="N134" s="43">
        <f>'Full-course-file'!X136</f>
        <v>0</v>
      </c>
      <c r="O134" s="43">
        <f t="shared" si="5"/>
        <v>0</v>
      </c>
    </row>
    <row r="135" spans="2:15" s="30" customFormat="1" ht="16.5" x14ac:dyDescent="0.25">
      <c r="B135" s="40">
        <f>'Full-course-file'!A137</f>
        <v>0</v>
      </c>
      <c r="C135" s="40">
        <f>'Full-course-file'!B137</f>
        <v>0</v>
      </c>
      <c r="D135" s="40">
        <f>'Full-course-file'!C137</f>
        <v>0</v>
      </c>
      <c r="E135" s="41">
        <f>'Full-course-file'!D137</f>
        <v>0</v>
      </c>
      <c r="F135" s="42">
        <f>'Full-course-file'!E137</f>
        <v>0</v>
      </c>
      <c r="G135" s="40">
        <f>'Full-course-file'!S137</f>
        <v>0</v>
      </c>
      <c r="H135" s="120">
        <f>'Full-course-file'!F137</f>
        <v>0</v>
      </c>
      <c r="I135" s="42">
        <f>'Full-course-file'!G137</f>
        <v>0</v>
      </c>
      <c r="J135" s="42">
        <f>'Full-course-file'!R137</f>
        <v>0</v>
      </c>
      <c r="K135" s="43">
        <f>'Full-course-file'!BB137*'Full-course-file'!$Q$10</f>
        <v>0</v>
      </c>
      <c r="L135" s="43">
        <f>'Full-course-file'!W137</f>
        <v>0</v>
      </c>
      <c r="M135" s="43">
        <f t="shared" si="4"/>
        <v>0</v>
      </c>
      <c r="N135" s="43">
        <f>'Full-course-file'!X137</f>
        <v>0</v>
      </c>
      <c r="O135" s="43">
        <f t="shared" si="5"/>
        <v>0</v>
      </c>
    </row>
    <row r="136" spans="2:15" s="30" customFormat="1" ht="16.5" x14ac:dyDescent="0.25">
      <c r="B136" s="40">
        <f>'Full-course-file'!A138</f>
        <v>0</v>
      </c>
      <c r="C136" s="40">
        <f>'Full-course-file'!B138</f>
        <v>0</v>
      </c>
      <c r="D136" s="40">
        <f>'Full-course-file'!C138</f>
        <v>0</v>
      </c>
      <c r="E136" s="41">
        <f>'Full-course-file'!D138</f>
        <v>0</v>
      </c>
      <c r="F136" s="42">
        <f>'Full-course-file'!E138</f>
        <v>0</v>
      </c>
      <c r="G136" s="40">
        <f>'Full-course-file'!S138</f>
        <v>0</v>
      </c>
      <c r="H136" s="120">
        <f>'Full-course-file'!F138</f>
        <v>0</v>
      </c>
      <c r="I136" s="42">
        <f>'Full-course-file'!G138</f>
        <v>0</v>
      </c>
      <c r="J136" s="42">
        <f>'Full-course-file'!R138</f>
        <v>0</v>
      </c>
      <c r="K136" s="43">
        <f>'Full-course-file'!BB138*'Full-course-file'!$Q$10</f>
        <v>0</v>
      </c>
      <c r="L136" s="43">
        <f>'Full-course-file'!W138</f>
        <v>0</v>
      </c>
      <c r="M136" s="43">
        <f t="shared" si="4"/>
        <v>0</v>
      </c>
      <c r="N136" s="43">
        <f>'Full-course-file'!X138</f>
        <v>0</v>
      </c>
      <c r="O136" s="43">
        <f t="shared" si="5"/>
        <v>0</v>
      </c>
    </row>
    <row r="137" spans="2:15" s="30" customFormat="1" ht="16.5" x14ac:dyDescent="0.25">
      <c r="B137" s="40">
        <f>'Full-course-file'!A139</f>
        <v>0</v>
      </c>
      <c r="C137" s="40">
        <f>'Full-course-file'!B139</f>
        <v>0</v>
      </c>
      <c r="D137" s="40">
        <f>'Full-course-file'!C139</f>
        <v>0</v>
      </c>
      <c r="E137" s="41">
        <f>'Full-course-file'!D139</f>
        <v>0</v>
      </c>
      <c r="F137" s="42">
        <f>'Full-course-file'!E139</f>
        <v>0</v>
      </c>
      <c r="G137" s="40">
        <f>'Full-course-file'!S139</f>
        <v>0</v>
      </c>
      <c r="H137" s="120">
        <f>'Full-course-file'!F139</f>
        <v>0</v>
      </c>
      <c r="I137" s="42">
        <f>'Full-course-file'!G139</f>
        <v>0</v>
      </c>
      <c r="J137" s="42">
        <f>'Full-course-file'!R139</f>
        <v>0</v>
      </c>
      <c r="K137" s="43">
        <f>'Full-course-file'!BB139*'Full-course-file'!$Q$10</f>
        <v>0</v>
      </c>
      <c r="L137" s="43">
        <f>'Full-course-file'!W139</f>
        <v>0</v>
      </c>
      <c r="M137" s="43">
        <f t="shared" si="4"/>
        <v>0</v>
      </c>
      <c r="N137" s="43">
        <f>'Full-course-file'!X139</f>
        <v>0</v>
      </c>
      <c r="O137" s="43">
        <f t="shared" si="5"/>
        <v>0</v>
      </c>
    </row>
    <row r="138" spans="2:15" s="30" customFormat="1" ht="16.5" x14ac:dyDescent="0.25">
      <c r="B138" s="40">
        <f>'Full-course-file'!A140</f>
        <v>0</v>
      </c>
      <c r="C138" s="40">
        <f>'Full-course-file'!B140</f>
        <v>0</v>
      </c>
      <c r="D138" s="40">
        <f>'Full-course-file'!C140</f>
        <v>0</v>
      </c>
      <c r="E138" s="41">
        <f>'Full-course-file'!D140</f>
        <v>0</v>
      </c>
      <c r="F138" s="42">
        <f>'Full-course-file'!E140</f>
        <v>0</v>
      </c>
      <c r="G138" s="40">
        <f>'Full-course-file'!S140</f>
        <v>0</v>
      </c>
      <c r="H138" s="120">
        <f>'Full-course-file'!F140</f>
        <v>0</v>
      </c>
      <c r="I138" s="42">
        <f>'Full-course-file'!G140</f>
        <v>0</v>
      </c>
      <c r="J138" s="42">
        <f>'Full-course-file'!R140</f>
        <v>0</v>
      </c>
      <c r="K138" s="43">
        <f>'Full-course-file'!BB140*'Full-course-file'!$Q$10</f>
        <v>0</v>
      </c>
      <c r="L138" s="43">
        <f>'Full-course-file'!W140</f>
        <v>0</v>
      </c>
      <c r="M138" s="43">
        <f t="shared" si="4"/>
        <v>0</v>
      </c>
      <c r="N138" s="43">
        <f>'Full-course-file'!X140</f>
        <v>0</v>
      </c>
      <c r="O138" s="43">
        <f t="shared" si="5"/>
        <v>0</v>
      </c>
    </row>
    <row r="139" spans="2:15" s="30" customFormat="1" ht="16.5" x14ac:dyDescent="0.25">
      <c r="B139" s="40">
        <f>'Full-course-file'!A141</f>
        <v>0</v>
      </c>
      <c r="C139" s="40">
        <f>'Full-course-file'!B141</f>
        <v>0</v>
      </c>
      <c r="D139" s="40">
        <f>'Full-course-file'!C141</f>
        <v>0</v>
      </c>
      <c r="E139" s="41">
        <f>'Full-course-file'!D141</f>
        <v>0</v>
      </c>
      <c r="F139" s="42">
        <f>'Full-course-file'!E141</f>
        <v>0</v>
      </c>
      <c r="G139" s="40">
        <f>'Full-course-file'!S141</f>
        <v>0</v>
      </c>
      <c r="H139" s="120">
        <f>'Full-course-file'!F141</f>
        <v>0</v>
      </c>
      <c r="I139" s="42">
        <f>'Full-course-file'!G141</f>
        <v>0</v>
      </c>
      <c r="J139" s="42">
        <f>'Full-course-file'!R141</f>
        <v>0</v>
      </c>
      <c r="K139" s="43">
        <f>'Full-course-file'!BB141*'Full-course-file'!$Q$10</f>
        <v>0</v>
      </c>
      <c r="L139" s="43">
        <f>'Full-course-file'!W141</f>
        <v>0</v>
      </c>
      <c r="M139" s="43">
        <f t="shared" si="4"/>
        <v>0</v>
      </c>
      <c r="N139" s="43">
        <f>'Full-course-file'!X141</f>
        <v>0</v>
      </c>
      <c r="O139" s="43">
        <f t="shared" si="5"/>
        <v>0</v>
      </c>
    </row>
    <row r="140" spans="2:15" s="30" customFormat="1" ht="16.5" x14ac:dyDescent="0.25">
      <c r="B140" s="40">
        <f>'Full-course-file'!A142</f>
        <v>0</v>
      </c>
      <c r="C140" s="40">
        <f>'Full-course-file'!B142</f>
        <v>0</v>
      </c>
      <c r="D140" s="40">
        <f>'Full-course-file'!C142</f>
        <v>0</v>
      </c>
      <c r="E140" s="41">
        <f>'Full-course-file'!D142</f>
        <v>0</v>
      </c>
      <c r="F140" s="42">
        <f>'Full-course-file'!E142</f>
        <v>0</v>
      </c>
      <c r="G140" s="40">
        <f>'Full-course-file'!S142</f>
        <v>0</v>
      </c>
      <c r="H140" s="120">
        <f>'Full-course-file'!F142</f>
        <v>0</v>
      </c>
      <c r="I140" s="42">
        <f>'Full-course-file'!G142</f>
        <v>0</v>
      </c>
      <c r="J140" s="42">
        <f>'Full-course-file'!R142</f>
        <v>0</v>
      </c>
      <c r="K140" s="43">
        <f>'Full-course-file'!BB142*'Full-course-file'!$Q$10</f>
        <v>0</v>
      </c>
      <c r="L140" s="43">
        <f>'Full-course-file'!W142</f>
        <v>0</v>
      </c>
      <c r="M140" s="43">
        <f t="shared" si="4"/>
        <v>0</v>
      </c>
      <c r="N140" s="43">
        <f>'Full-course-file'!X142</f>
        <v>0</v>
      </c>
      <c r="O140" s="43">
        <f t="shared" si="5"/>
        <v>0</v>
      </c>
    </row>
    <row r="141" spans="2:15" s="30" customFormat="1" ht="16.5" x14ac:dyDescent="0.25">
      <c r="B141" s="40">
        <f>'Full-course-file'!A143</f>
        <v>0</v>
      </c>
      <c r="C141" s="40">
        <f>'Full-course-file'!B143</f>
        <v>0</v>
      </c>
      <c r="D141" s="40">
        <f>'Full-course-file'!C143</f>
        <v>0</v>
      </c>
      <c r="E141" s="41">
        <f>'Full-course-file'!D143</f>
        <v>0</v>
      </c>
      <c r="F141" s="42">
        <f>'Full-course-file'!E143</f>
        <v>0</v>
      </c>
      <c r="G141" s="40">
        <f>'Full-course-file'!S143</f>
        <v>0</v>
      </c>
      <c r="H141" s="120">
        <f>'Full-course-file'!F143</f>
        <v>0</v>
      </c>
      <c r="I141" s="42">
        <f>'Full-course-file'!G143</f>
        <v>0</v>
      </c>
      <c r="J141" s="42">
        <f>'Full-course-file'!R143</f>
        <v>0</v>
      </c>
      <c r="K141" s="43">
        <f>'Full-course-file'!BB143*'Full-course-file'!$Q$10</f>
        <v>0</v>
      </c>
      <c r="L141" s="43">
        <f>'Full-course-file'!W143</f>
        <v>0</v>
      </c>
      <c r="M141" s="43">
        <f t="shared" si="4"/>
        <v>0</v>
      </c>
      <c r="N141" s="43">
        <f>'Full-course-file'!X143</f>
        <v>0</v>
      </c>
      <c r="O141" s="43">
        <f t="shared" si="5"/>
        <v>0</v>
      </c>
    </row>
    <row r="142" spans="2:15" s="30" customFormat="1" ht="16.5" x14ac:dyDescent="0.25">
      <c r="B142" s="40">
        <f>'Full-course-file'!A144</f>
        <v>0</v>
      </c>
      <c r="C142" s="40">
        <f>'Full-course-file'!B144</f>
        <v>0</v>
      </c>
      <c r="D142" s="40">
        <f>'Full-course-file'!C144</f>
        <v>0</v>
      </c>
      <c r="E142" s="41">
        <f>'Full-course-file'!D144</f>
        <v>0</v>
      </c>
      <c r="F142" s="42">
        <f>'Full-course-file'!E144</f>
        <v>0</v>
      </c>
      <c r="G142" s="40">
        <f>'Full-course-file'!S144</f>
        <v>0</v>
      </c>
      <c r="H142" s="120">
        <f>'Full-course-file'!F144</f>
        <v>0</v>
      </c>
      <c r="I142" s="42">
        <f>'Full-course-file'!G144</f>
        <v>0</v>
      </c>
      <c r="J142" s="42">
        <f>'Full-course-file'!R144</f>
        <v>0</v>
      </c>
      <c r="K142" s="43">
        <f>'Full-course-file'!BB144*'Full-course-file'!$Q$10</f>
        <v>0</v>
      </c>
      <c r="L142" s="43">
        <f>'Full-course-file'!W144</f>
        <v>0</v>
      </c>
      <c r="M142" s="43">
        <f t="shared" si="4"/>
        <v>0</v>
      </c>
      <c r="N142" s="43">
        <f>'Full-course-file'!X144</f>
        <v>0</v>
      </c>
      <c r="O142" s="43">
        <f t="shared" si="5"/>
        <v>0</v>
      </c>
    </row>
    <row r="143" spans="2:15" s="30" customFormat="1" ht="16.5" x14ac:dyDescent="0.25">
      <c r="B143" s="40">
        <f>'Full-course-file'!A145</f>
        <v>0</v>
      </c>
      <c r="C143" s="40">
        <f>'Full-course-file'!B145</f>
        <v>0</v>
      </c>
      <c r="D143" s="40">
        <f>'Full-course-file'!C145</f>
        <v>0</v>
      </c>
      <c r="E143" s="41">
        <f>'Full-course-file'!D145</f>
        <v>0</v>
      </c>
      <c r="F143" s="42">
        <f>'Full-course-file'!E145</f>
        <v>0</v>
      </c>
      <c r="G143" s="40">
        <f>'Full-course-file'!S145</f>
        <v>0</v>
      </c>
      <c r="H143" s="120">
        <f>'Full-course-file'!F145</f>
        <v>0</v>
      </c>
      <c r="I143" s="42">
        <f>'Full-course-file'!G145</f>
        <v>0</v>
      </c>
      <c r="J143" s="42">
        <f>'Full-course-file'!R145</f>
        <v>0</v>
      </c>
      <c r="K143" s="43">
        <f>'Full-course-file'!BB145*'Full-course-file'!$Q$10</f>
        <v>0</v>
      </c>
      <c r="L143" s="43">
        <f>'Full-course-file'!W145</f>
        <v>0</v>
      </c>
      <c r="M143" s="43">
        <f t="shared" si="4"/>
        <v>0</v>
      </c>
      <c r="N143" s="43">
        <f>'Full-course-file'!X145</f>
        <v>0</v>
      </c>
      <c r="O143" s="43">
        <f t="shared" si="5"/>
        <v>0</v>
      </c>
    </row>
    <row r="144" spans="2:15" s="30" customFormat="1" ht="16.5" x14ac:dyDescent="0.25">
      <c r="B144" s="40">
        <f>'Full-course-file'!A146</f>
        <v>0</v>
      </c>
      <c r="C144" s="40">
        <f>'Full-course-file'!B146</f>
        <v>0</v>
      </c>
      <c r="D144" s="40">
        <f>'Full-course-file'!C146</f>
        <v>0</v>
      </c>
      <c r="E144" s="41">
        <f>'Full-course-file'!D146</f>
        <v>0</v>
      </c>
      <c r="F144" s="42">
        <f>'Full-course-file'!E146</f>
        <v>0</v>
      </c>
      <c r="G144" s="40">
        <f>'Full-course-file'!S146</f>
        <v>0</v>
      </c>
      <c r="H144" s="120">
        <f>'Full-course-file'!F146</f>
        <v>0</v>
      </c>
      <c r="I144" s="42">
        <f>'Full-course-file'!G146</f>
        <v>0</v>
      </c>
      <c r="J144" s="42">
        <f>'Full-course-file'!R146</f>
        <v>0</v>
      </c>
      <c r="K144" s="43">
        <f>'Full-course-file'!BB146*'Full-course-file'!$Q$10</f>
        <v>0</v>
      </c>
      <c r="L144" s="43">
        <f>'Full-course-file'!W146</f>
        <v>0</v>
      </c>
      <c r="M144" s="43">
        <f t="shared" si="4"/>
        <v>0</v>
      </c>
      <c r="N144" s="43">
        <f>'Full-course-file'!X146</f>
        <v>0</v>
      </c>
      <c r="O144" s="43">
        <f t="shared" si="5"/>
        <v>0</v>
      </c>
    </row>
    <row r="145" spans="2:15" s="30" customFormat="1" ht="16.5" x14ac:dyDescent="0.25">
      <c r="B145" s="40">
        <f>'Full-course-file'!A147</f>
        <v>0</v>
      </c>
      <c r="C145" s="40">
        <f>'Full-course-file'!B147</f>
        <v>0</v>
      </c>
      <c r="D145" s="40">
        <f>'Full-course-file'!C147</f>
        <v>0</v>
      </c>
      <c r="E145" s="41">
        <f>'Full-course-file'!D147</f>
        <v>0</v>
      </c>
      <c r="F145" s="42">
        <f>'Full-course-file'!E147</f>
        <v>0</v>
      </c>
      <c r="G145" s="40">
        <f>'Full-course-file'!S147</f>
        <v>0</v>
      </c>
      <c r="H145" s="120">
        <f>'Full-course-file'!F147</f>
        <v>0</v>
      </c>
      <c r="I145" s="42">
        <f>'Full-course-file'!G147</f>
        <v>0</v>
      </c>
      <c r="J145" s="42">
        <f>'Full-course-file'!R147</f>
        <v>0</v>
      </c>
      <c r="K145" s="43">
        <f>'Full-course-file'!BB147*'Full-course-file'!$Q$10</f>
        <v>0</v>
      </c>
      <c r="L145" s="43">
        <f>'Full-course-file'!W147</f>
        <v>0</v>
      </c>
      <c r="M145" s="43">
        <f t="shared" si="4"/>
        <v>0</v>
      </c>
      <c r="N145" s="43">
        <f>'Full-course-file'!X147</f>
        <v>0</v>
      </c>
      <c r="O145" s="43">
        <f t="shared" si="5"/>
        <v>0</v>
      </c>
    </row>
    <row r="146" spans="2:15" s="30" customFormat="1" ht="16.5" x14ac:dyDescent="0.25">
      <c r="B146" s="40">
        <f>'Full-course-file'!A148</f>
        <v>0</v>
      </c>
      <c r="C146" s="40">
        <f>'Full-course-file'!B148</f>
        <v>0</v>
      </c>
      <c r="D146" s="40">
        <f>'Full-course-file'!C148</f>
        <v>0</v>
      </c>
      <c r="E146" s="41">
        <f>'Full-course-file'!D148</f>
        <v>0</v>
      </c>
      <c r="F146" s="42">
        <f>'Full-course-file'!E148</f>
        <v>0</v>
      </c>
      <c r="G146" s="40">
        <f>'Full-course-file'!S148</f>
        <v>0</v>
      </c>
      <c r="H146" s="120">
        <f>'Full-course-file'!F148</f>
        <v>0</v>
      </c>
      <c r="I146" s="42">
        <f>'Full-course-file'!G148</f>
        <v>0</v>
      </c>
      <c r="J146" s="42">
        <f>'Full-course-file'!R148</f>
        <v>0</v>
      </c>
      <c r="K146" s="43">
        <f>'Full-course-file'!BB148*'Full-course-file'!$Q$10</f>
        <v>0</v>
      </c>
      <c r="L146" s="43">
        <f>'Full-course-file'!W148</f>
        <v>0</v>
      </c>
      <c r="M146" s="43">
        <f t="shared" si="4"/>
        <v>0</v>
      </c>
      <c r="N146" s="43">
        <f>'Full-course-file'!X148</f>
        <v>0</v>
      </c>
      <c r="O146" s="43">
        <f t="shared" si="5"/>
        <v>0</v>
      </c>
    </row>
    <row r="147" spans="2:15" s="30" customFormat="1" ht="16.5" x14ac:dyDescent="0.25">
      <c r="B147" s="40">
        <f>'Full-course-file'!A149</f>
        <v>0</v>
      </c>
      <c r="C147" s="40">
        <f>'Full-course-file'!B149</f>
        <v>0</v>
      </c>
      <c r="D147" s="40">
        <f>'Full-course-file'!C149</f>
        <v>0</v>
      </c>
      <c r="E147" s="41">
        <f>'Full-course-file'!D149</f>
        <v>0</v>
      </c>
      <c r="F147" s="42">
        <f>'Full-course-file'!E149</f>
        <v>0</v>
      </c>
      <c r="G147" s="40">
        <f>'Full-course-file'!S149</f>
        <v>0</v>
      </c>
      <c r="H147" s="120">
        <f>'Full-course-file'!F149</f>
        <v>0</v>
      </c>
      <c r="I147" s="42">
        <f>'Full-course-file'!G149</f>
        <v>0</v>
      </c>
      <c r="J147" s="42">
        <f>'Full-course-file'!R149</f>
        <v>0</v>
      </c>
      <c r="K147" s="43">
        <f>'Full-course-file'!BB149*'Full-course-file'!$Q$10</f>
        <v>0</v>
      </c>
      <c r="L147" s="43">
        <f>'Full-course-file'!W149</f>
        <v>0</v>
      </c>
      <c r="M147" s="43">
        <f t="shared" si="4"/>
        <v>0</v>
      </c>
      <c r="N147" s="43">
        <f>'Full-course-file'!X149</f>
        <v>0</v>
      </c>
      <c r="O147" s="43">
        <f t="shared" si="5"/>
        <v>0</v>
      </c>
    </row>
    <row r="148" spans="2:15" s="30" customFormat="1" ht="16.5" x14ac:dyDescent="0.25">
      <c r="B148" s="40">
        <f>'Full-course-file'!A150</f>
        <v>0</v>
      </c>
      <c r="C148" s="40">
        <f>'Full-course-file'!B150</f>
        <v>0</v>
      </c>
      <c r="D148" s="40">
        <f>'Full-course-file'!C150</f>
        <v>0</v>
      </c>
      <c r="E148" s="41">
        <f>'Full-course-file'!D150</f>
        <v>0</v>
      </c>
      <c r="F148" s="42">
        <f>'Full-course-file'!E150</f>
        <v>0</v>
      </c>
      <c r="G148" s="40">
        <f>'Full-course-file'!S150</f>
        <v>0</v>
      </c>
      <c r="H148" s="120">
        <f>'Full-course-file'!F150</f>
        <v>0</v>
      </c>
      <c r="I148" s="42">
        <f>'Full-course-file'!G150</f>
        <v>0</v>
      </c>
      <c r="J148" s="42">
        <f>'Full-course-file'!R150</f>
        <v>0</v>
      </c>
      <c r="K148" s="43">
        <f>'Full-course-file'!BB150*'Full-course-file'!$Q$10</f>
        <v>0</v>
      </c>
      <c r="L148" s="43">
        <f>'Full-course-file'!W150</f>
        <v>0</v>
      </c>
      <c r="M148" s="43">
        <f t="shared" si="4"/>
        <v>0</v>
      </c>
      <c r="N148" s="43">
        <f>'Full-course-file'!X150</f>
        <v>0</v>
      </c>
      <c r="O148" s="43">
        <f t="shared" si="5"/>
        <v>0</v>
      </c>
    </row>
    <row r="149" spans="2:15" s="30" customFormat="1" ht="16.5" x14ac:dyDescent="0.25">
      <c r="B149" s="40">
        <f>'Full-course-file'!A151</f>
        <v>0</v>
      </c>
      <c r="C149" s="40">
        <f>'Full-course-file'!B151</f>
        <v>0</v>
      </c>
      <c r="D149" s="40">
        <f>'Full-course-file'!C151</f>
        <v>0</v>
      </c>
      <c r="E149" s="41">
        <f>'Full-course-file'!D151</f>
        <v>0</v>
      </c>
      <c r="F149" s="42">
        <f>'Full-course-file'!E151</f>
        <v>0</v>
      </c>
      <c r="G149" s="40">
        <f>'Full-course-file'!S151</f>
        <v>0</v>
      </c>
      <c r="H149" s="120">
        <f>'Full-course-file'!F151</f>
        <v>0</v>
      </c>
      <c r="I149" s="42">
        <f>'Full-course-file'!G151</f>
        <v>0</v>
      </c>
      <c r="J149" s="42">
        <f>'Full-course-file'!R151</f>
        <v>0</v>
      </c>
      <c r="K149" s="43">
        <f>'Full-course-file'!BB151*'Full-course-file'!$Q$10</f>
        <v>0</v>
      </c>
      <c r="L149" s="43">
        <f>'Full-course-file'!W151</f>
        <v>0</v>
      </c>
      <c r="M149" s="43">
        <f t="shared" si="4"/>
        <v>0</v>
      </c>
      <c r="N149" s="43">
        <f>'Full-course-file'!X151</f>
        <v>0</v>
      </c>
      <c r="O149" s="43">
        <f t="shared" si="5"/>
        <v>0</v>
      </c>
    </row>
    <row r="150" spans="2:15" s="30" customFormat="1" ht="16.5" x14ac:dyDescent="0.25">
      <c r="B150" s="40">
        <f>'Full-course-file'!A152</f>
        <v>0</v>
      </c>
      <c r="C150" s="40">
        <f>'Full-course-file'!B152</f>
        <v>0</v>
      </c>
      <c r="D150" s="40">
        <f>'Full-course-file'!C152</f>
        <v>0</v>
      </c>
      <c r="E150" s="41">
        <f>'Full-course-file'!D152</f>
        <v>0</v>
      </c>
      <c r="F150" s="42">
        <f>'Full-course-file'!E152</f>
        <v>0</v>
      </c>
      <c r="G150" s="40">
        <f>'Full-course-file'!S152</f>
        <v>0</v>
      </c>
      <c r="H150" s="120">
        <f>'Full-course-file'!F152</f>
        <v>0</v>
      </c>
      <c r="I150" s="42">
        <f>'Full-course-file'!G152</f>
        <v>0</v>
      </c>
      <c r="J150" s="42">
        <f>'Full-course-file'!R152</f>
        <v>0</v>
      </c>
      <c r="K150" s="43">
        <f>'Full-course-file'!BB152*'Full-course-file'!$Q$10</f>
        <v>0</v>
      </c>
      <c r="L150" s="43">
        <f>'Full-course-file'!W152</f>
        <v>0</v>
      </c>
      <c r="M150" s="43">
        <f t="shared" si="4"/>
        <v>0</v>
      </c>
      <c r="N150" s="43">
        <f>'Full-course-file'!X152</f>
        <v>0</v>
      </c>
      <c r="O150" s="43">
        <f t="shared" si="5"/>
        <v>0</v>
      </c>
    </row>
    <row r="151" spans="2:15" s="30" customFormat="1" ht="16.5" x14ac:dyDescent="0.25">
      <c r="B151" s="40">
        <f>'Full-course-file'!A153</f>
        <v>0</v>
      </c>
      <c r="C151" s="40">
        <f>'Full-course-file'!B153</f>
        <v>0</v>
      </c>
      <c r="D151" s="40">
        <f>'Full-course-file'!C153</f>
        <v>0</v>
      </c>
      <c r="E151" s="41">
        <f>'Full-course-file'!D153</f>
        <v>0</v>
      </c>
      <c r="F151" s="42">
        <f>'Full-course-file'!E153</f>
        <v>0</v>
      </c>
      <c r="G151" s="40">
        <f>'Full-course-file'!S153</f>
        <v>0</v>
      </c>
      <c r="H151" s="120">
        <f>'Full-course-file'!F153</f>
        <v>0</v>
      </c>
      <c r="I151" s="42">
        <f>'Full-course-file'!G153</f>
        <v>0</v>
      </c>
      <c r="J151" s="42">
        <f>'Full-course-file'!R153</f>
        <v>0</v>
      </c>
      <c r="K151" s="43">
        <f>'Full-course-file'!BB153*'Full-course-file'!$Q$10</f>
        <v>0</v>
      </c>
      <c r="L151" s="43">
        <f>'Full-course-file'!W153</f>
        <v>0</v>
      </c>
      <c r="M151" s="43">
        <f t="shared" si="4"/>
        <v>0</v>
      </c>
      <c r="N151" s="43">
        <f>'Full-course-file'!X153</f>
        <v>0</v>
      </c>
      <c r="O151" s="43">
        <f t="shared" si="5"/>
        <v>0</v>
      </c>
    </row>
    <row r="152" spans="2:15" s="30" customFormat="1" ht="16.5" x14ac:dyDescent="0.25">
      <c r="B152" s="40">
        <f>'Full-course-file'!A154</f>
        <v>0</v>
      </c>
      <c r="C152" s="40">
        <f>'Full-course-file'!B154</f>
        <v>0</v>
      </c>
      <c r="D152" s="40">
        <f>'Full-course-file'!C154</f>
        <v>0</v>
      </c>
      <c r="E152" s="41">
        <f>'Full-course-file'!D154</f>
        <v>0</v>
      </c>
      <c r="F152" s="42">
        <f>'Full-course-file'!E154</f>
        <v>0</v>
      </c>
      <c r="G152" s="40">
        <f>'Full-course-file'!S154</f>
        <v>0</v>
      </c>
      <c r="H152" s="120">
        <f>'Full-course-file'!F154</f>
        <v>0</v>
      </c>
      <c r="I152" s="42">
        <f>'Full-course-file'!G154</f>
        <v>0</v>
      </c>
      <c r="J152" s="42">
        <f>'Full-course-file'!R154</f>
        <v>0</v>
      </c>
      <c r="K152" s="43">
        <f>'Full-course-file'!BB154*'Full-course-file'!$Q$10</f>
        <v>0</v>
      </c>
      <c r="L152" s="43">
        <f>'Full-course-file'!W154</f>
        <v>0</v>
      </c>
      <c r="M152" s="43">
        <f t="shared" si="4"/>
        <v>0</v>
      </c>
      <c r="N152" s="43">
        <f>'Full-course-file'!X154</f>
        <v>0</v>
      </c>
      <c r="O152" s="43">
        <f t="shared" si="5"/>
        <v>0</v>
      </c>
    </row>
    <row r="153" spans="2:15" s="30" customFormat="1" ht="16.5" x14ac:dyDescent="0.25">
      <c r="B153" s="40">
        <f>'Full-course-file'!A155</f>
        <v>0</v>
      </c>
      <c r="C153" s="40">
        <f>'Full-course-file'!B155</f>
        <v>0</v>
      </c>
      <c r="D153" s="40">
        <f>'Full-course-file'!C155</f>
        <v>0</v>
      </c>
      <c r="E153" s="41">
        <f>'Full-course-file'!D155</f>
        <v>0</v>
      </c>
      <c r="F153" s="42">
        <f>'Full-course-file'!E155</f>
        <v>0</v>
      </c>
      <c r="G153" s="40">
        <f>'Full-course-file'!S155</f>
        <v>0</v>
      </c>
      <c r="H153" s="120">
        <f>'Full-course-file'!F155</f>
        <v>0</v>
      </c>
      <c r="I153" s="42">
        <f>'Full-course-file'!G155</f>
        <v>0</v>
      </c>
      <c r="J153" s="42">
        <f>'Full-course-file'!R155</f>
        <v>0</v>
      </c>
      <c r="K153" s="43">
        <f>'Full-course-file'!BB155*'Full-course-file'!$Q$10</f>
        <v>0</v>
      </c>
      <c r="L153" s="43">
        <f>'Full-course-file'!W155</f>
        <v>0</v>
      </c>
      <c r="M153" s="43">
        <f t="shared" si="4"/>
        <v>0</v>
      </c>
      <c r="N153" s="43">
        <f>'Full-course-file'!X155</f>
        <v>0</v>
      </c>
      <c r="O153" s="43">
        <f t="shared" si="5"/>
        <v>0</v>
      </c>
    </row>
    <row r="154" spans="2:15" s="30" customFormat="1" ht="16.5" x14ac:dyDescent="0.25">
      <c r="B154" s="40">
        <f>'Full-course-file'!A156</f>
        <v>0</v>
      </c>
      <c r="C154" s="40">
        <f>'Full-course-file'!B156</f>
        <v>0</v>
      </c>
      <c r="D154" s="40">
        <f>'Full-course-file'!C156</f>
        <v>0</v>
      </c>
      <c r="E154" s="41">
        <f>'Full-course-file'!D156</f>
        <v>0</v>
      </c>
      <c r="F154" s="42">
        <f>'Full-course-file'!E156</f>
        <v>0</v>
      </c>
      <c r="G154" s="40">
        <f>'Full-course-file'!S156</f>
        <v>0</v>
      </c>
      <c r="H154" s="120">
        <f>'Full-course-file'!F156</f>
        <v>0</v>
      </c>
      <c r="I154" s="42">
        <f>'Full-course-file'!G156</f>
        <v>0</v>
      </c>
      <c r="J154" s="42">
        <f>'Full-course-file'!R156</f>
        <v>0</v>
      </c>
      <c r="K154" s="43">
        <f>'Full-course-file'!BB156*'Full-course-file'!$Q$10</f>
        <v>0</v>
      </c>
      <c r="L154" s="43">
        <f>'Full-course-file'!W156</f>
        <v>0</v>
      </c>
      <c r="M154" s="43">
        <f t="shared" si="4"/>
        <v>0</v>
      </c>
      <c r="N154" s="43">
        <f>'Full-course-file'!X156</f>
        <v>0</v>
      </c>
      <c r="O154" s="43">
        <f t="shared" si="5"/>
        <v>0</v>
      </c>
    </row>
    <row r="155" spans="2:15" s="30" customFormat="1" ht="16.5" x14ac:dyDescent="0.25">
      <c r="B155" s="40">
        <f>'Full-course-file'!A157</f>
        <v>0</v>
      </c>
      <c r="C155" s="40">
        <f>'Full-course-file'!B157</f>
        <v>0</v>
      </c>
      <c r="D155" s="40">
        <f>'Full-course-file'!C157</f>
        <v>0</v>
      </c>
      <c r="E155" s="41">
        <f>'Full-course-file'!D157</f>
        <v>0</v>
      </c>
      <c r="F155" s="42">
        <f>'Full-course-file'!E157</f>
        <v>0</v>
      </c>
      <c r="G155" s="40">
        <f>'Full-course-file'!S157</f>
        <v>0</v>
      </c>
      <c r="H155" s="120">
        <f>'Full-course-file'!F157</f>
        <v>0</v>
      </c>
      <c r="I155" s="42">
        <f>'Full-course-file'!G157</f>
        <v>0</v>
      </c>
      <c r="J155" s="42">
        <f>'Full-course-file'!R157</f>
        <v>0</v>
      </c>
      <c r="K155" s="43">
        <f>'Full-course-file'!BB157*'Full-course-file'!$Q$10</f>
        <v>0</v>
      </c>
      <c r="L155" s="43">
        <f>'Full-course-file'!W157</f>
        <v>0</v>
      </c>
      <c r="M155" s="43">
        <f t="shared" si="4"/>
        <v>0</v>
      </c>
      <c r="N155" s="43">
        <f>'Full-course-file'!X157</f>
        <v>0</v>
      </c>
      <c r="O155" s="43">
        <f t="shared" si="5"/>
        <v>0</v>
      </c>
    </row>
    <row r="156" spans="2:15" s="30" customFormat="1" ht="16.5" x14ac:dyDescent="0.25">
      <c r="B156" s="40">
        <f>'Full-course-file'!A158</f>
        <v>0</v>
      </c>
      <c r="C156" s="40">
        <f>'Full-course-file'!B158</f>
        <v>0</v>
      </c>
      <c r="D156" s="40">
        <f>'Full-course-file'!C158</f>
        <v>0</v>
      </c>
      <c r="E156" s="41">
        <f>'Full-course-file'!D158</f>
        <v>0</v>
      </c>
      <c r="F156" s="42">
        <f>'Full-course-file'!E158</f>
        <v>0</v>
      </c>
      <c r="G156" s="40">
        <f>'Full-course-file'!S158</f>
        <v>0</v>
      </c>
      <c r="H156" s="120">
        <f>'Full-course-file'!F158</f>
        <v>0</v>
      </c>
      <c r="I156" s="42">
        <f>'Full-course-file'!G158</f>
        <v>0</v>
      </c>
      <c r="J156" s="42">
        <f>'Full-course-file'!R158</f>
        <v>0</v>
      </c>
      <c r="K156" s="43">
        <f>'Full-course-file'!BB158*'Full-course-file'!$Q$10</f>
        <v>0</v>
      </c>
      <c r="L156" s="43">
        <f>'Full-course-file'!W158</f>
        <v>0</v>
      </c>
      <c r="M156" s="43">
        <f t="shared" si="4"/>
        <v>0</v>
      </c>
      <c r="N156" s="43">
        <f>'Full-course-file'!X158</f>
        <v>0</v>
      </c>
      <c r="O156" s="43">
        <f t="shared" si="5"/>
        <v>0</v>
      </c>
    </row>
    <row r="157" spans="2:15" s="30" customFormat="1" ht="16.5" x14ac:dyDescent="0.25">
      <c r="B157" s="40">
        <f>'Full-course-file'!A159</f>
        <v>0</v>
      </c>
      <c r="C157" s="40">
        <f>'Full-course-file'!B159</f>
        <v>0</v>
      </c>
      <c r="D157" s="40">
        <f>'Full-course-file'!C159</f>
        <v>0</v>
      </c>
      <c r="E157" s="41">
        <f>'Full-course-file'!D159</f>
        <v>0</v>
      </c>
      <c r="F157" s="42">
        <f>'Full-course-file'!E159</f>
        <v>0</v>
      </c>
      <c r="G157" s="40">
        <f>'Full-course-file'!S159</f>
        <v>0</v>
      </c>
      <c r="H157" s="120">
        <f>'Full-course-file'!F159</f>
        <v>0</v>
      </c>
      <c r="I157" s="42">
        <f>'Full-course-file'!G159</f>
        <v>0</v>
      </c>
      <c r="J157" s="42">
        <f>'Full-course-file'!R159</f>
        <v>0</v>
      </c>
      <c r="K157" s="43">
        <f>'Full-course-file'!BB159*'Full-course-file'!$Q$10</f>
        <v>0</v>
      </c>
      <c r="L157" s="43">
        <f>'Full-course-file'!W159</f>
        <v>0</v>
      </c>
      <c r="M157" s="43">
        <f t="shared" si="4"/>
        <v>0</v>
      </c>
      <c r="N157" s="43">
        <f>'Full-course-file'!X159</f>
        <v>0</v>
      </c>
      <c r="O157" s="43">
        <f t="shared" si="5"/>
        <v>0</v>
      </c>
    </row>
    <row r="158" spans="2:15" s="30" customFormat="1" ht="16.5" x14ac:dyDescent="0.25">
      <c r="B158" s="40">
        <f>'Full-course-file'!A160</f>
        <v>0</v>
      </c>
      <c r="C158" s="40">
        <f>'Full-course-file'!B160</f>
        <v>0</v>
      </c>
      <c r="D158" s="40">
        <f>'Full-course-file'!C160</f>
        <v>0</v>
      </c>
      <c r="E158" s="41">
        <f>'Full-course-file'!D160</f>
        <v>0</v>
      </c>
      <c r="F158" s="42">
        <f>'Full-course-file'!E160</f>
        <v>0</v>
      </c>
      <c r="G158" s="40">
        <f>'Full-course-file'!S160</f>
        <v>0</v>
      </c>
      <c r="H158" s="120">
        <f>'Full-course-file'!F160</f>
        <v>0</v>
      </c>
      <c r="I158" s="42">
        <f>'Full-course-file'!G160</f>
        <v>0</v>
      </c>
      <c r="J158" s="42">
        <f>'Full-course-file'!R160</f>
        <v>0</v>
      </c>
      <c r="K158" s="43">
        <f>'Full-course-file'!BB160*'Full-course-file'!$Q$10</f>
        <v>0</v>
      </c>
      <c r="L158" s="43">
        <f>'Full-course-file'!W160</f>
        <v>0</v>
      </c>
      <c r="M158" s="43">
        <f t="shared" si="4"/>
        <v>0</v>
      </c>
      <c r="N158" s="43">
        <f>'Full-course-file'!X160</f>
        <v>0</v>
      </c>
      <c r="O158" s="43">
        <f t="shared" si="5"/>
        <v>0</v>
      </c>
    </row>
    <row r="159" spans="2:15" s="30" customFormat="1" ht="16.5" x14ac:dyDescent="0.25">
      <c r="B159" s="40">
        <f>'Full-course-file'!A161</f>
        <v>0</v>
      </c>
      <c r="C159" s="40">
        <f>'Full-course-file'!B161</f>
        <v>0</v>
      </c>
      <c r="D159" s="40">
        <f>'Full-course-file'!C161</f>
        <v>0</v>
      </c>
      <c r="E159" s="41">
        <f>'Full-course-file'!D161</f>
        <v>0</v>
      </c>
      <c r="F159" s="42">
        <f>'Full-course-file'!E161</f>
        <v>0</v>
      </c>
      <c r="G159" s="40">
        <f>'Full-course-file'!S161</f>
        <v>0</v>
      </c>
      <c r="H159" s="120">
        <f>'Full-course-file'!F161</f>
        <v>0</v>
      </c>
      <c r="I159" s="42">
        <f>'Full-course-file'!G161</f>
        <v>0</v>
      </c>
      <c r="J159" s="42">
        <f>'Full-course-file'!R161</f>
        <v>0</v>
      </c>
      <c r="K159" s="43">
        <f>'Full-course-file'!BB161*'Full-course-file'!$Q$10</f>
        <v>0</v>
      </c>
      <c r="L159" s="43">
        <f>'Full-course-file'!W161</f>
        <v>0</v>
      </c>
      <c r="M159" s="43">
        <f t="shared" si="4"/>
        <v>0</v>
      </c>
      <c r="N159" s="43">
        <f>'Full-course-file'!X161</f>
        <v>0</v>
      </c>
      <c r="O159" s="43">
        <f t="shared" si="5"/>
        <v>0</v>
      </c>
    </row>
    <row r="160" spans="2:15" s="30" customFormat="1" ht="16.5" x14ac:dyDescent="0.25">
      <c r="B160" s="40">
        <f>'Full-course-file'!A162</f>
        <v>0</v>
      </c>
      <c r="C160" s="40">
        <f>'Full-course-file'!B162</f>
        <v>0</v>
      </c>
      <c r="D160" s="40">
        <f>'Full-course-file'!C162</f>
        <v>0</v>
      </c>
      <c r="E160" s="41">
        <f>'Full-course-file'!D162</f>
        <v>0</v>
      </c>
      <c r="F160" s="42">
        <f>'Full-course-file'!E162</f>
        <v>0</v>
      </c>
      <c r="G160" s="40">
        <f>'Full-course-file'!S162</f>
        <v>0</v>
      </c>
      <c r="H160" s="120">
        <f>'Full-course-file'!F162</f>
        <v>0</v>
      </c>
      <c r="I160" s="42">
        <f>'Full-course-file'!G162</f>
        <v>0</v>
      </c>
      <c r="J160" s="42">
        <f>'Full-course-file'!R162</f>
        <v>0</v>
      </c>
      <c r="K160" s="43">
        <f>'Full-course-file'!BB162*'Full-course-file'!$Q$10</f>
        <v>0</v>
      </c>
      <c r="L160" s="43">
        <f>'Full-course-file'!W162</f>
        <v>0</v>
      </c>
      <c r="M160" s="43">
        <f t="shared" si="4"/>
        <v>0</v>
      </c>
      <c r="N160" s="43">
        <f>'Full-course-file'!X162</f>
        <v>0</v>
      </c>
      <c r="O160" s="43">
        <f t="shared" si="5"/>
        <v>0</v>
      </c>
    </row>
    <row r="161" spans="2:15" s="30" customFormat="1" ht="16.5" x14ac:dyDescent="0.25">
      <c r="B161" s="40">
        <f>'Full-course-file'!A163</f>
        <v>0</v>
      </c>
      <c r="C161" s="40">
        <f>'Full-course-file'!B163</f>
        <v>0</v>
      </c>
      <c r="D161" s="40">
        <f>'Full-course-file'!C163</f>
        <v>0</v>
      </c>
      <c r="E161" s="41">
        <f>'Full-course-file'!D163</f>
        <v>0</v>
      </c>
      <c r="F161" s="42">
        <f>'Full-course-file'!E163</f>
        <v>0</v>
      </c>
      <c r="G161" s="40">
        <f>'Full-course-file'!S163</f>
        <v>0</v>
      </c>
      <c r="H161" s="120">
        <f>'Full-course-file'!F163</f>
        <v>0</v>
      </c>
      <c r="I161" s="42">
        <f>'Full-course-file'!G163</f>
        <v>0</v>
      </c>
      <c r="J161" s="42">
        <f>'Full-course-file'!R163</f>
        <v>0</v>
      </c>
      <c r="K161" s="43">
        <f>'Full-course-file'!BB163*'Full-course-file'!$Q$10</f>
        <v>0</v>
      </c>
      <c r="L161" s="43">
        <f>'Full-course-file'!W163</f>
        <v>0</v>
      </c>
      <c r="M161" s="43">
        <f t="shared" si="4"/>
        <v>0</v>
      </c>
      <c r="N161" s="43">
        <f>'Full-course-file'!X163</f>
        <v>0</v>
      </c>
      <c r="O161" s="43">
        <f t="shared" si="5"/>
        <v>0</v>
      </c>
    </row>
    <row r="162" spans="2:15" s="30" customFormat="1" ht="16.5" x14ac:dyDescent="0.25">
      <c r="B162" s="40">
        <f>'Full-course-file'!A164</f>
        <v>0</v>
      </c>
      <c r="C162" s="40">
        <f>'Full-course-file'!B164</f>
        <v>0</v>
      </c>
      <c r="D162" s="40">
        <f>'Full-course-file'!C164</f>
        <v>0</v>
      </c>
      <c r="E162" s="41">
        <f>'Full-course-file'!D164</f>
        <v>0</v>
      </c>
      <c r="F162" s="42">
        <f>'Full-course-file'!E164</f>
        <v>0</v>
      </c>
      <c r="G162" s="40">
        <f>'Full-course-file'!S164</f>
        <v>0</v>
      </c>
      <c r="H162" s="120">
        <f>'Full-course-file'!F164</f>
        <v>0</v>
      </c>
      <c r="I162" s="42">
        <f>'Full-course-file'!G164</f>
        <v>0</v>
      </c>
      <c r="J162" s="42">
        <f>'Full-course-file'!R164</f>
        <v>0</v>
      </c>
      <c r="K162" s="43">
        <f>'Full-course-file'!BB164*'Full-course-file'!$Q$10</f>
        <v>0</v>
      </c>
      <c r="L162" s="43">
        <f>'Full-course-file'!W164</f>
        <v>0</v>
      </c>
      <c r="M162" s="43">
        <f t="shared" si="4"/>
        <v>0</v>
      </c>
      <c r="N162" s="43">
        <f>'Full-course-file'!X164</f>
        <v>0</v>
      </c>
      <c r="O162" s="43">
        <f t="shared" si="5"/>
        <v>0</v>
      </c>
    </row>
    <row r="163" spans="2:15" s="30" customFormat="1" ht="16.5" x14ac:dyDescent="0.25">
      <c r="B163" s="40">
        <f>'Full-course-file'!A165</f>
        <v>0</v>
      </c>
      <c r="C163" s="40">
        <f>'Full-course-file'!B165</f>
        <v>0</v>
      </c>
      <c r="D163" s="40">
        <f>'Full-course-file'!C165</f>
        <v>0</v>
      </c>
      <c r="E163" s="41">
        <f>'Full-course-file'!D165</f>
        <v>0</v>
      </c>
      <c r="F163" s="42">
        <f>'Full-course-file'!E165</f>
        <v>0</v>
      </c>
      <c r="G163" s="40">
        <f>'Full-course-file'!S165</f>
        <v>0</v>
      </c>
      <c r="H163" s="120">
        <f>'Full-course-file'!F165</f>
        <v>0</v>
      </c>
      <c r="I163" s="42">
        <f>'Full-course-file'!G165</f>
        <v>0</v>
      </c>
      <c r="J163" s="42">
        <f>'Full-course-file'!R165</f>
        <v>0</v>
      </c>
      <c r="K163" s="43">
        <f>'Full-course-file'!BB165*'Full-course-file'!$Q$10</f>
        <v>0</v>
      </c>
      <c r="L163" s="43">
        <f>'Full-course-file'!W165</f>
        <v>0</v>
      </c>
      <c r="M163" s="43">
        <f t="shared" si="4"/>
        <v>0</v>
      </c>
      <c r="N163" s="43">
        <f>'Full-course-file'!X165</f>
        <v>0</v>
      </c>
      <c r="O163" s="43">
        <f t="shared" si="5"/>
        <v>0</v>
      </c>
    </row>
    <row r="164" spans="2:15" s="30" customFormat="1" ht="16.5" x14ac:dyDescent="0.25">
      <c r="B164" s="40">
        <f>'Full-course-file'!A166</f>
        <v>0</v>
      </c>
      <c r="C164" s="40">
        <f>'Full-course-file'!B166</f>
        <v>0</v>
      </c>
      <c r="D164" s="40">
        <f>'Full-course-file'!C166</f>
        <v>0</v>
      </c>
      <c r="E164" s="41">
        <f>'Full-course-file'!D166</f>
        <v>0</v>
      </c>
      <c r="F164" s="42">
        <f>'Full-course-file'!E166</f>
        <v>0</v>
      </c>
      <c r="G164" s="40">
        <f>'Full-course-file'!S166</f>
        <v>0</v>
      </c>
      <c r="H164" s="120">
        <f>'Full-course-file'!F166</f>
        <v>0</v>
      </c>
      <c r="I164" s="42">
        <f>'Full-course-file'!G166</f>
        <v>0</v>
      </c>
      <c r="J164" s="42">
        <f>'Full-course-file'!R166</f>
        <v>0</v>
      </c>
      <c r="K164" s="43">
        <f>'Full-course-file'!BB166*'Full-course-file'!$Q$10</f>
        <v>0</v>
      </c>
      <c r="L164" s="43">
        <f>'Full-course-file'!W166</f>
        <v>0</v>
      </c>
      <c r="M164" s="43">
        <f t="shared" si="4"/>
        <v>0</v>
      </c>
      <c r="N164" s="43">
        <f>'Full-course-file'!X166</f>
        <v>0</v>
      </c>
      <c r="O164" s="43">
        <f t="shared" si="5"/>
        <v>0</v>
      </c>
    </row>
    <row r="165" spans="2:15" s="30" customFormat="1" ht="16.5" x14ac:dyDescent="0.25">
      <c r="B165" s="40">
        <f>'Full-course-file'!A167</f>
        <v>0</v>
      </c>
      <c r="C165" s="40">
        <f>'Full-course-file'!B167</f>
        <v>0</v>
      </c>
      <c r="D165" s="40">
        <f>'Full-course-file'!C167</f>
        <v>0</v>
      </c>
      <c r="E165" s="41">
        <f>'Full-course-file'!D167</f>
        <v>0</v>
      </c>
      <c r="F165" s="42">
        <f>'Full-course-file'!E167</f>
        <v>0</v>
      </c>
      <c r="G165" s="40">
        <f>'Full-course-file'!S167</f>
        <v>0</v>
      </c>
      <c r="H165" s="120">
        <f>'Full-course-file'!F167</f>
        <v>0</v>
      </c>
      <c r="I165" s="42">
        <f>'Full-course-file'!G167</f>
        <v>0</v>
      </c>
      <c r="J165" s="42">
        <f>'Full-course-file'!R167</f>
        <v>0</v>
      </c>
      <c r="K165" s="43">
        <f>'Full-course-file'!BB167*'Full-course-file'!$Q$10</f>
        <v>0</v>
      </c>
      <c r="L165" s="43">
        <f>'Full-course-file'!W167</f>
        <v>0</v>
      </c>
      <c r="M165" s="43">
        <f t="shared" si="4"/>
        <v>0</v>
      </c>
      <c r="N165" s="43">
        <f>'Full-course-file'!X167</f>
        <v>0</v>
      </c>
      <c r="O165" s="43">
        <f t="shared" si="5"/>
        <v>0</v>
      </c>
    </row>
    <row r="166" spans="2:15" s="30" customFormat="1" ht="16.5" x14ac:dyDescent="0.25">
      <c r="B166" s="40">
        <f>'Full-course-file'!A168</f>
        <v>0</v>
      </c>
      <c r="C166" s="40">
        <f>'Full-course-file'!B168</f>
        <v>0</v>
      </c>
      <c r="D166" s="40">
        <f>'Full-course-file'!C168</f>
        <v>0</v>
      </c>
      <c r="E166" s="41">
        <f>'Full-course-file'!D168</f>
        <v>0</v>
      </c>
      <c r="F166" s="42">
        <f>'Full-course-file'!E168</f>
        <v>0</v>
      </c>
      <c r="G166" s="40">
        <f>'Full-course-file'!S168</f>
        <v>0</v>
      </c>
      <c r="H166" s="120">
        <f>'Full-course-file'!F168</f>
        <v>0</v>
      </c>
      <c r="I166" s="42">
        <f>'Full-course-file'!G168</f>
        <v>0</v>
      </c>
      <c r="J166" s="42">
        <f>'Full-course-file'!R168</f>
        <v>0</v>
      </c>
      <c r="K166" s="43">
        <f>'Full-course-file'!BB168*'Full-course-file'!$Q$10</f>
        <v>0</v>
      </c>
      <c r="L166" s="43">
        <f>'Full-course-file'!W168</f>
        <v>0</v>
      </c>
      <c r="M166" s="43">
        <f t="shared" si="4"/>
        <v>0</v>
      </c>
      <c r="N166" s="43">
        <f>'Full-course-file'!X168</f>
        <v>0</v>
      </c>
      <c r="O166" s="43">
        <f t="shared" si="5"/>
        <v>0</v>
      </c>
    </row>
    <row r="167" spans="2:15" s="30" customFormat="1" ht="16.5" x14ac:dyDescent="0.25">
      <c r="B167" s="40">
        <f>'Full-course-file'!A169</f>
        <v>0</v>
      </c>
      <c r="C167" s="40">
        <f>'Full-course-file'!B169</f>
        <v>0</v>
      </c>
      <c r="D167" s="40">
        <f>'Full-course-file'!C169</f>
        <v>0</v>
      </c>
      <c r="E167" s="41">
        <f>'Full-course-file'!D169</f>
        <v>0</v>
      </c>
      <c r="F167" s="42">
        <f>'Full-course-file'!E169</f>
        <v>0</v>
      </c>
      <c r="G167" s="40">
        <f>'Full-course-file'!S169</f>
        <v>0</v>
      </c>
      <c r="H167" s="120">
        <f>'Full-course-file'!F169</f>
        <v>0</v>
      </c>
      <c r="I167" s="42">
        <f>'Full-course-file'!G169</f>
        <v>0</v>
      </c>
      <c r="J167" s="42">
        <f>'Full-course-file'!R169</f>
        <v>0</v>
      </c>
      <c r="K167" s="43">
        <f>'Full-course-file'!BB169*'Full-course-file'!$Q$10</f>
        <v>0</v>
      </c>
      <c r="L167" s="43">
        <f>'Full-course-file'!W169</f>
        <v>0</v>
      </c>
      <c r="M167" s="43">
        <f t="shared" si="4"/>
        <v>0</v>
      </c>
      <c r="N167" s="43">
        <f>'Full-course-file'!X169</f>
        <v>0</v>
      </c>
      <c r="O167" s="43">
        <f t="shared" si="5"/>
        <v>0</v>
      </c>
    </row>
    <row r="168" spans="2:15" s="30" customFormat="1" ht="16.5" x14ac:dyDescent="0.25">
      <c r="B168" s="40">
        <f>'Full-course-file'!A170</f>
        <v>0</v>
      </c>
      <c r="C168" s="40">
        <f>'Full-course-file'!B170</f>
        <v>0</v>
      </c>
      <c r="D168" s="40">
        <f>'Full-course-file'!C170</f>
        <v>0</v>
      </c>
      <c r="E168" s="41">
        <f>'Full-course-file'!D170</f>
        <v>0</v>
      </c>
      <c r="F168" s="42">
        <f>'Full-course-file'!E170</f>
        <v>0</v>
      </c>
      <c r="G168" s="40">
        <f>'Full-course-file'!S170</f>
        <v>0</v>
      </c>
      <c r="H168" s="120">
        <f>'Full-course-file'!F170</f>
        <v>0</v>
      </c>
      <c r="I168" s="42">
        <f>'Full-course-file'!G170</f>
        <v>0</v>
      </c>
      <c r="J168" s="42">
        <f>'Full-course-file'!R170</f>
        <v>0</v>
      </c>
      <c r="K168" s="43">
        <f>'Full-course-file'!BB170*'Full-course-file'!$Q$10</f>
        <v>0</v>
      </c>
      <c r="L168" s="43">
        <f>'Full-course-file'!W170</f>
        <v>0</v>
      </c>
      <c r="M168" s="43">
        <f t="shared" si="4"/>
        <v>0</v>
      </c>
      <c r="N168" s="43">
        <f>'Full-course-file'!X170</f>
        <v>0</v>
      </c>
      <c r="O168" s="43">
        <f t="shared" si="5"/>
        <v>0</v>
      </c>
    </row>
    <row r="169" spans="2:15" s="30" customFormat="1" ht="16.5" x14ac:dyDescent="0.25">
      <c r="B169" s="40">
        <f>'Full-course-file'!A171</f>
        <v>0</v>
      </c>
      <c r="C169" s="40">
        <f>'Full-course-file'!B171</f>
        <v>0</v>
      </c>
      <c r="D169" s="40">
        <f>'Full-course-file'!C171</f>
        <v>0</v>
      </c>
      <c r="E169" s="41">
        <f>'Full-course-file'!D171</f>
        <v>0</v>
      </c>
      <c r="F169" s="42">
        <f>'Full-course-file'!E171</f>
        <v>0</v>
      </c>
      <c r="G169" s="40">
        <f>'Full-course-file'!S171</f>
        <v>0</v>
      </c>
      <c r="H169" s="120">
        <f>'Full-course-file'!F171</f>
        <v>0</v>
      </c>
      <c r="I169" s="42">
        <f>'Full-course-file'!G171</f>
        <v>0</v>
      </c>
      <c r="J169" s="42">
        <f>'Full-course-file'!R171</f>
        <v>0</v>
      </c>
      <c r="K169" s="43">
        <f>'Full-course-file'!BB171*'Full-course-file'!$Q$10</f>
        <v>0</v>
      </c>
      <c r="L169" s="43">
        <f>'Full-course-file'!W171</f>
        <v>0</v>
      </c>
      <c r="M169" s="43">
        <f t="shared" si="4"/>
        <v>0</v>
      </c>
      <c r="N169" s="43">
        <f>'Full-course-file'!X171</f>
        <v>0</v>
      </c>
      <c r="O169" s="43">
        <f t="shared" si="5"/>
        <v>0</v>
      </c>
    </row>
    <row r="170" spans="2:15" s="30" customFormat="1" ht="16.5" x14ac:dyDescent="0.25">
      <c r="B170" s="40">
        <f>'Full-course-file'!A172</f>
        <v>0</v>
      </c>
      <c r="C170" s="40">
        <f>'Full-course-file'!B172</f>
        <v>0</v>
      </c>
      <c r="D170" s="40">
        <f>'Full-course-file'!C172</f>
        <v>0</v>
      </c>
      <c r="E170" s="41">
        <f>'Full-course-file'!D172</f>
        <v>0</v>
      </c>
      <c r="F170" s="42">
        <f>'Full-course-file'!E172</f>
        <v>0</v>
      </c>
      <c r="G170" s="40">
        <f>'Full-course-file'!S172</f>
        <v>0</v>
      </c>
      <c r="H170" s="120">
        <f>'Full-course-file'!F172</f>
        <v>0</v>
      </c>
      <c r="I170" s="42">
        <f>'Full-course-file'!G172</f>
        <v>0</v>
      </c>
      <c r="J170" s="42">
        <f>'Full-course-file'!R172</f>
        <v>0</v>
      </c>
      <c r="K170" s="43">
        <f>'Full-course-file'!BB172*'Full-course-file'!$Q$10</f>
        <v>0</v>
      </c>
      <c r="L170" s="43">
        <f>'Full-course-file'!W172</f>
        <v>0</v>
      </c>
      <c r="M170" s="43">
        <f t="shared" si="4"/>
        <v>0</v>
      </c>
      <c r="N170" s="43">
        <f>'Full-course-file'!X172</f>
        <v>0</v>
      </c>
      <c r="O170" s="43">
        <f t="shared" si="5"/>
        <v>0</v>
      </c>
    </row>
    <row r="171" spans="2:15" s="30" customFormat="1" ht="16.5" x14ac:dyDescent="0.25">
      <c r="B171" s="40">
        <f>'Full-course-file'!A173</f>
        <v>0</v>
      </c>
      <c r="C171" s="40">
        <f>'Full-course-file'!B173</f>
        <v>0</v>
      </c>
      <c r="D171" s="40">
        <f>'Full-course-file'!C173</f>
        <v>0</v>
      </c>
      <c r="E171" s="41">
        <f>'Full-course-file'!D173</f>
        <v>0</v>
      </c>
      <c r="F171" s="42">
        <f>'Full-course-file'!E173</f>
        <v>0</v>
      </c>
      <c r="G171" s="40">
        <f>'Full-course-file'!S173</f>
        <v>0</v>
      </c>
      <c r="H171" s="120">
        <f>'Full-course-file'!F173</f>
        <v>0</v>
      </c>
      <c r="I171" s="42">
        <f>'Full-course-file'!G173</f>
        <v>0</v>
      </c>
      <c r="J171" s="42">
        <f>'Full-course-file'!R173</f>
        <v>0</v>
      </c>
      <c r="K171" s="43">
        <f>'Full-course-file'!BB173*'Full-course-file'!$Q$10</f>
        <v>0</v>
      </c>
      <c r="L171" s="43">
        <f>'Full-course-file'!W173</f>
        <v>0</v>
      </c>
      <c r="M171" s="43">
        <f t="shared" si="4"/>
        <v>0</v>
      </c>
      <c r="N171" s="43">
        <f>'Full-course-file'!X173</f>
        <v>0</v>
      </c>
      <c r="O171" s="43">
        <f t="shared" si="5"/>
        <v>0</v>
      </c>
    </row>
    <row r="172" spans="2:15" s="30" customFormat="1" ht="16.5" x14ac:dyDescent="0.25">
      <c r="B172" s="40">
        <f>'Full-course-file'!A174</f>
        <v>0</v>
      </c>
      <c r="C172" s="40">
        <f>'Full-course-file'!B174</f>
        <v>0</v>
      </c>
      <c r="D172" s="40">
        <f>'Full-course-file'!C174</f>
        <v>0</v>
      </c>
      <c r="E172" s="41">
        <f>'Full-course-file'!D174</f>
        <v>0</v>
      </c>
      <c r="F172" s="42">
        <f>'Full-course-file'!E174</f>
        <v>0</v>
      </c>
      <c r="G172" s="40">
        <f>'Full-course-file'!S174</f>
        <v>0</v>
      </c>
      <c r="H172" s="120">
        <f>'Full-course-file'!F174</f>
        <v>0</v>
      </c>
      <c r="I172" s="42">
        <f>'Full-course-file'!G174</f>
        <v>0</v>
      </c>
      <c r="J172" s="42">
        <f>'Full-course-file'!R174</f>
        <v>0</v>
      </c>
      <c r="K172" s="43">
        <f>'Full-course-file'!BB174*'Full-course-file'!$Q$10</f>
        <v>0</v>
      </c>
      <c r="L172" s="43">
        <f>'Full-course-file'!W174</f>
        <v>0</v>
      </c>
      <c r="M172" s="43">
        <f t="shared" si="4"/>
        <v>0</v>
      </c>
      <c r="N172" s="43">
        <f>'Full-course-file'!X174</f>
        <v>0</v>
      </c>
      <c r="O172" s="43">
        <f t="shared" si="5"/>
        <v>0</v>
      </c>
    </row>
    <row r="173" spans="2:15" s="30" customFormat="1" ht="16.5" x14ac:dyDescent="0.25">
      <c r="B173" s="40">
        <f>'Full-course-file'!A175</f>
        <v>0</v>
      </c>
      <c r="C173" s="40">
        <f>'Full-course-file'!B175</f>
        <v>0</v>
      </c>
      <c r="D173" s="40">
        <f>'Full-course-file'!C175</f>
        <v>0</v>
      </c>
      <c r="E173" s="41">
        <f>'Full-course-file'!D175</f>
        <v>0</v>
      </c>
      <c r="F173" s="42">
        <f>'Full-course-file'!E175</f>
        <v>0</v>
      </c>
      <c r="G173" s="40">
        <f>'Full-course-file'!S175</f>
        <v>0</v>
      </c>
      <c r="H173" s="120">
        <f>'Full-course-file'!F175</f>
        <v>0</v>
      </c>
      <c r="I173" s="42">
        <f>'Full-course-file'!G175</f>
        <v>0</v>
      </c>
      <c r="J173" s="42">
        <f>'Full-course-file'!R175</f>
        <v>0</v>
      </c>
      <c r="K173" s="43">
        <f>'Full-course-file'!BB175*'Full-course-file'!$Q$10</f>
        <v>0</v>
      </c>
      <c r="L173" s="43">
        <f>'Full-course-file'!W175</f>
        <v>0</v>
      </c>
      <c r="M173" s="43">
        <f t="shared" si="4"/>
        <v>0</v>
      </c>
      <c r="N173" s="43">
        <f>'Full-course-file'!X175</f>
        <v>0</v>
      </c>
      <c r="O173" s="43">
        <f t="shared" si="5"/>
        <v>0</v>
      </c>
    </row>
    <row r="174" spans="2:15" s="30" customFormat="1" ht="16.5" x14ac:dyDescent="0.25">
      <c r="B174" s="40">
        <f>'Full-course-file'!A176</f>
        <v>0</v>
      </c>
      <c r="C174" s="40">
        <f>'Full-course-file'!B176</f>
        <v>0</v>
      </c>
      <c r="D174" s="40">
        <f>'Full-course-file'!C176</f>
        <v>0</v>
      </c>
      <c r="E174" s="41">
        <f>'Full-course-file'!D176</f>
        <v>0</v>
      </c>
      <c r="F174" s="42">
        <f>'Full-course-file'!E176</f>
        <v>0</v>
      </c>
      <c r="G174" s="40">
        <f>'Full-course-file'!S176</f>
        <v>0</v>
      </c>
      <c r="H174" s="120">
        <f>'Full-course-file'!F176</f>
        <v>0</v>
      </c>
      <c r="I174" s="42">
        <f>'Full-course-file'!G176</f>
        <v>0</v>
      </c>
      <c r="J174" s="42">
        <f>'Full-course-file'!R176</f>
        <v>0</v>
      </c>
      <c r="K174" s="43">
        <f>'Full-course-file'!BB176*'Full-course-file'!$Q$10</f>
        <v>0</v>
      </c>
      <c r="L174" s="43">
        <f>'Full-course-file'!W176</f>
        <v>0</v>
      </c>
      <c r="M174" s="43">
        <f t="shared" si="4"/>
        <v>0</v>
      </c>
      <c r="N174" s="43">
        <f>'Full-course-file'!X176</f>
        <v>0</v>
      </c>
      <c r="O174" s="43">
        <f t="shared" si="5"/>
        <v>0</v>
      </c>
    </row>
    <row r="175" spans="2:15" s="30" customFormat="1" ht="16.5" x14ac:dyDescent="0.25">
      <c r="B175" s="40">
        <f>'Full-course-file'!A177</f>
        <v>0</v>
      </c>
      <c r="C175" s="40">
        <f>'Full-course-file'!B177</f>
        <v>0</v>
      </c>
      <c r="D175" s="40">
        <f>'Full-course-file'!C177</f>
        <v>0</v>
      </c>
      <c r="E175" s="41">
        <f>'Full-course-file'!D177</f>
        <v>0</v>
      </c>
      <c r="F175" s="42">
        <f>'Full-course-file'!E177</f>
        <v>0</v>
      </c>
      <c r="G175" s="40">
        <f>'Full-course-file'!S177</f>
        <v>0</v>
      </c>
      <c r="H175" s="120">
        <f>'Full-course-file'!F177</f>
        <v>0</v>
      </c>
      <c r="I175" s="42">
        <f>'Full-course-file'!G177</f>
        <v>0</v>
      </c>
      <c r="J175" s="42">
        <f>'Full-course-file'!R177</f>
        <v>0</v>
      </c>
      <c r="K175" s="43">
        <f>'Full-course-file'!BB177*'Full-course-file'!$Q$10</f>
        <v>0</v>
      </c>
      <c r="L175" s="43">
        <f>'Full-course-file'!W177</f>
        <v>0</v>
      </c>
      <c r="M175" s="43">
        <f t="shared" si="4"/>
        <v>0</v>
      </c>
      <c r="N175" s="43">
        <f>'Full-course-file'!X177</f>
        <v>0</v>
      </c>
      <c r="O175" s="43">
        <f t="shared" si="5"/>
        <v>0</v>
      </c>
    </row>
    <row r="176" spans="2:15" s="30" customFormat="1" ht="16.5" x14ac:dyDescent="0.25">
      <c r="B176" s="40">
        <f>'Full-course-file'!A178</f>
        <v>0</v>
      </c>
      <c r="C176" s="40">
        <f>'Full-course-file'!B178</f>
        <v>0</v>
      </c>
      <c r="D176" s="40">
        <f>'Full-course-file'!C178</f>
        <v>0</v>
      </c>
      <c r="E176" s="41">
        <f>'Full-course-file'!D178</f>
        <v>0</v>
      </c>
      <c r="F176" s="42">
        <f>'Full-course-file'!E178</f>
        <v>0</v>
      </c>
      <c r="G176" s="40">
        <f>'Full-course-file'!S178</f>
        <v>0</v>
      </c>
      <c r="H176" s="120">
        <f>'Full-course-file'!F178</f>
        <v>0</v>
      </c>
      <c r="I176" s="42">
        <f>'Full-course-file'!G178</f>
        <v>0</v>
      </c>
      <c r="J176" s="42">
        <f>'Full-course-file'!R178</f>
        <v>0</v>
      </c>
      <c r="K176" s="43">
        <f>'Full-course-file'!BB178*'Full-course-file'!$Q$10</f>
        <v>0</v>
      </c>
      <c r="L176" s="43">
        <f>'Full-course-file'!W178</f>
        <v>0</v>
      </c>
      <c r="M176" s="43">
        <f t="shared" si="4"/>
        <v>0</v>
      </c>
      <c r="N176" s="43">
        <f>'Full-course-file'!X178</f>
        <v>0</v>
      </c>
      <c r="O176" s="43">
        <f t="shared" si="5"/>
        <v>0</v>
      </c>
    </row>
    <row r="177" spans="2:15" s="30" customFormat="1" ht="16.5" x14ac:dyDescent="0.25">
      <c r="B177" s="40">
        <f>'Full-course-file'!A179</f>
        <v>0</v>
      </c>
      <c r="C177" s="40">
        <f>'Full-course-file'!B179</f>
        <v>0</v>
      </c>
      <c r="D177" s="40">
        <f>'Full-course-file'!C179</f>
        <v>0</v>
      </c>
      <c r="E177" s="41">
        <f>'Full-course-file'!D179</f>
        <v>0</v>
      </c>
      <c r="F177" s="42">
        <f>'Full-course-file'!E179</f>
        <v>0</v>
      </c>
      <c r="G177" s="40">
        <f>'Full-course-file'!S179</f>
        <v>0</v>
      </c>
      <c r="H177" s="120">
        <f>'Full-course-file'!F179</f>
        <v>0</v>
      </c>
      <c r="I177" s="42">
        <f>'Full-course-file'!G179</f>
        <v>0</v>
      </c>
      <c r="J177" s="42">
        <f>'Full-course-file'!R179</f>
        <v>0</v>
      </c>
      <c r="K177" s="43">
        <f>'Full-course-file'!BB179*'Full-course-file'!$Q$10</f>
        <v>0</v>
      </c>
      <c r="L177" s="43">
        <f>'Full-course-file'!W179</f>
        <v>0</v>
      </c>
      <c r="M177" s="43">
        <f t="shared" si="4"/>
        <v>0</v>
      </c>
      <c r="N177" s="43">
        <f>'Full-course-file'!X179</f>
        <v>0</v>
      </c>
      <c r="O177" s="43">
        <f t="shared" si="5"/>
        <v>0</v>
      </c>
    </row>
    <row r="178" spans="2:15" s="30" customFormat="1" ht="16.5" x14ac:dyDescent="0.25">
      <c r="B178" s="40">
        <f>'Full-course-file'!A180</f>
        <v>0</v>
      </c>
      <c r="C178" s="40">
        <f>'Full-course-file'!B180</f>
        <v>0</v>
      </c>
      <c r="D178" s="40">
        <f>'Full-course-file'!C180</f>
        <v>0</v>
      </c>
      <c r="E178" s="41">
        <f>'Full-course-file'!D180</f>
        <v>0</v>
      </c>
      <c r="F178" s="42">
        <f>'Full-course-file'!E180</f>
        <v>0</v>
      </c>
      <c r="G178" s="40">
        <f>'Full-course-file'!S180</f>
        <v>0</v>
      </c>
      <c r="H178" s="120">
        <f>'Full-course-file'!F180</f>
        <v>0</v>
      </c>
      <c r="I178" s="42">
        <f>'Full-course-file'!G180</f>
        <v>0</v>
      </c>
      <c r="J178" s="42">
        <f>'Full-course-file'!R180</f>
        <v>0</v>
      </c>
      <c r="K178" s="43">
        <f>'Full-course-file'!BB180*'Full-course-file'!$Q$10</f>
        <v>0</v>
      </c>
      <c r="L178" s="43">
        <f>'Full-course-file'!W180</f>
        <v>0</v>
      </c>
      <c r="M178" s="43">
        <f t="shared" si="4"/>
        <v>0</v>
      </c>
      <c r="N178" s="43">
        <f>'Full-course-file'!X180</f>
        <v>0</v>
      </c>
      <c r="O178" s="43">
        <f t="shared" si="5"/>
        <v>0</v>
      </c>
    </row>
    <row r="179" spans="2:15" s="30" customFormat="1" ht="16.5" x14ac:dyDescent="0.25">
      <c r="B179" s="40">
        <f>'Full-course-file'!A181</f>
        <v>0</v>
      </c>
      <c r="C179" s="40">
        <f>'Full-course-file'!B181</f>
        <v>0</v>
      </c>
      <c r="D179" s="40">
        <f>'Full-course-file'!C181</f>
        <v>0</v>
      </c>
      <c r="E179" s="41">
        <f>'Full-course-file'!D181</f>
        <v>0</v>
      </c>
      <c r="F179" s="42">
        <f>'Full-course-file'!E181</f>
        <v>0</v>
      </c>
      <c r="G179" s="40">
        <f>'Full-course-file'!S181</f>
        <v>0</v>
      </c>
      <c r="H179" s="120">
        <f>'Full-course-file'!F181</f>
        <v>0</v>
      </c>
      <c r="I179" s="42">
        <f>'Full-course-file'!G181</f>
        <v>0</v>
      </c>
      <c r="J179" s="42">
        <f>'Full-course-file'!R181</f>
        <v>0</v>
      </c>
      <c r="K179" s="43">
        <f>'Full-course-file'!BB181*'Full-course-file'!$Q$10</f>
        <v>0</v>
      </c>
      <c r="L179" s="43">
        <f>'Full-course-file'!W181</f>
        <v>0</v>
      </c>
      <c r="M179" s="43">
        <f t="shared" si="4"/>
        <v>0</v>
      </c>
      <c r="N179" s="43">
        <f>'Full-course-file'!X181</f>
        <v>0</v>
      </c>
      <c r="O179" s="43">
        <f t="shared" si="5"/>
        <v>0</v>
      </c>
    </row>
    <row r="180" spans="2:15" s="30" customFormat="1" ht="16.5" x14ac:dyDescent="0.25">
      <c r="B180" s="40">
        <f>'Full-course-file'!A182</f>
        <v>0</v>
      </c>
      <c r="C180" s="40">
        <f>'Full-course-file'!B182</f>
        <v>0</v>
      </c>
      <c r="D180" s="40">
        <f>'Full-course-file'!C182</f>
        <v>0</v>
      </c>
      <c r="E180" s="41">
        <f>'Full-course-file'!D182</f>
        <v>0</v>
      </c>
      <c r="F180" s="42">
        <f>'Full-course-file'!E182</f>
        <v>0</v>
      </c>
      <c r="G180" s="40">
        <f>'Full-course-file'!S182</f>
        <v>0</v>
      </c>
      <c r="H180" s="120">
        <f>'Full-course-file'!F182</f>
        <v>0</v>
      </c>
      <c r="I180" s="42">
        <f>'Full-course-file'!G182</f>
        <v>0</v>
      </c>
      <c r="J180" s="42">
        <f>'Full-course-file'!R182</f>
        <v>0</v>
      </c>
      <c r="K180" s="43">
        <f>'Full-course-file'!BB182*'Full-course-file'!$Q$10</f>
        <v>0</v>
      </c>
      <c r="L180" s="43">
        <f>'Full-course-file'!W182</f>
        <v>0</v>
      </c>
      <c r="M180" s="43">
        <f t="shared" si="4"/>
        <v>0</v>
      </c>
      <c r="N180" s="43">
        <f>'Full-course-file'!X182</f>
        <v>0</v>
      </c>
      <c r="O180" s="43">
        <f t="shared" si="5"/>
        <v>0</v>
      </c>
    </row>
    <row r="181" spans="2:15" s="30" customFormat="1" ht="16.5" x14ac:dyDescent="0.25">
      <c r="B181" s="40">
        <f>'Full-course-file'!A183</f>
        <v>0</v>
      </c>
      <c r="C181" s="40">
        <f>'Full-course-file'!B183</f>
        <v>0</v>
      </c>
      <c r="D181" s="40">
        <f>'Full-course-file'!C183</f>
        <v>0</v>
      </c>
      <c r="E181" s="41">
        <f>'Full-course-file'!D183</f>
        <v>0</v>
      </c>
      <c r="F181" s="42">
        <f>'Full-course-file'!E183</f>
        <v>0</v>
      </c>
      <c r="G181" s="40">
        <f>'Full-course-file'!S183</f>
        <v>0</v>
      </c>
      <c r="H181" s="120">
        <f>'Full-course-file'!F183</f>
        <v>0</v>
      </c>
      <c r="I181" s="42">
        <f>'Full-course-file'!G183</f>
        <v>0</v>
      </c>
      <c r="J181" s="42">
        <f>'Full-course-file'!R183</f>
        <v>0</v>
      </c>
      <c r="K181" s="43">
        <f>'Full-course-file'!BB183*'Full-course-file'!$Q$10</f>
        <v>0</v>
      </c>
      <c r="L181" s="43">
        <f>'Full-course-file'!W183</f>
        <v>0</v>
      </c>
      <c r="M181" s="43">
        <f t="shared" si="4"/>
        <v>0</v>
      </c>
      <c r="N181" s="43">
        <f>'Full-course-file'!X183</f>
        <v>0</v>
      </c>
      <c r="O181" s="43">
        <f t="shared" si="5"/>
        <v>0</v>
      </c>
    </row>
    <row r="182" spans="2:15" s="30" customFormat="1" ht="16.5" x14ac:dyDescent="0.25">
      <c r="B182" s="40">
        <f>'Full-course-file'!A184</f>
        <v>0</v>
      </c>
      <c r="C182" s="40">
        <f>'Full-course-file'!B184</f>
        <v>0</v>
      </c>
      <c r="D182" s="40">
        <f>'Full-course-file'!C184</f>
        <v>0</v>
      </c>
      <c r="E182" s="41">
        <f>'Full-course-file'!D184</f>
        <v>0</v>
      </c>
      <c r="F182" s="42">
        <f>'Full-course-file'!E184</f>
        <v>0</v>
      </c>
      <c r="G182" s="40">
        <f>'Full-course-file'!S184</f>
        <v>0</v>
      </c>
      <c r="H182" s="120">
        <f>'Full-course-file'!F184</f>
        <v>0</v>
      </c>
      <c r="I182" s="42">
        <f>'Full-course-file'!G184</f>
        <v>0</v>
      </c>
      <c r="J182" s="42">
        <f>'Full-course-file'!R184</f>
        <v>0</v>
      </c>
      <c r="K182" s="43">
        <f>'Full-course-file'!BB184*'Full-course-file'!$Q$10</f>
        <v>0</v>
      </c>
      <c r="L182" s="43">
        <f>'Full-course-file'!W184</f>
        <v>0</v>
      </c>
      <c r="M182" s="43">
        <f t="shared" si="4"/>
        <v>0</v>
      </c>
      <c r="N182" s="43">
        <f>'Full-course-file'!X184</f>
        <v>0</v>
      </c>
      <c r="O182" s="43">
        <f t="shared" si="5"/>
        <v>0</v>
      </c>
    </row>
    <row r="183" spans="2:15" s="30" customFormat="1" ht="16.5" x14ac:dyDescent="0.25">
      <c r="B183" s="40">
        <f>'Full-course-file'!A185</f>
        <v>0</v>
      </c>
      <c r="C183" s="40">
        <f>'Full-course-file'!B185</f>
        <v>0</v>
      </c>
      <c r="D183" s="40">
        <f>'Full-course-file'!C185</f>
        <v>0</v>
      </c>
      <c r="E183" s="41">
        <f>'Full-course-file'!D185</f>
        <v>0</v>
      </c>
      <c r="F183" s="42">
        <f>'Full-course-file'!E185</f>
        <v>0</v>
      </c>
      <c r="G183" s="40">
        <f>'Full-course-file'!S185</f>
        <v>0</v>
      </c>
      <c r="H183" s="120">
        <f>'Full-course-file'!F185</f>
        <v>0</v>
      </c>
      <c r="I183" s="42">
        <f>'Full-course-file'!G185</f>
        <v>0</v>
      </c>
      <c r="J183" s="42">
        <f>'Full-course-file'!R185</f>
        <v>0</v>
      </c>
      <c r="K183" s="43">
        <f>'Full-course-file'!BB185*'Full-course-file'!$Q$10</f>
        <v>0</v>
      </c>
      <c r="L183" s="43">
        <f>'Full-course-file'!W185</f>
        <v>0</v>
      </c>
      <c r="M183" s="43">
        <f t="shared" si="4"/>
        <v>0</v>
      </c>
      <c r="N183" s="43">
        <f>'Full-course-file'!X185</f>
        <v>0</v>
      </c>
      <c r="O183" s="43">
        <f t="shared" si="5"/>
        <v>0</v>
      </c>
    </row>
    <row r="184" spans="2:15" s="30" customFormat="1" ht="16.5" x14ac:dyDescent="0.25">
      <c r="B184" s="40">
        <f>'Full-course-file'!A186</f>
        <v>0</v>
      </c>
      <c r="C184" s="40">
        <f>'Full-course-file'!B186</f>
        <v>0</v>
      </c>
      <c r="D184" s="40">
        <f>'Full-course-file'!C186</f>
        <v>0</v>
      </c>
      <c r="E184" s="41">
        <f>'Full-course-file'!D186</f>
        <v>0</v>
      </c>
      <c r="F184" s="42">
        <f>'Full-course-file'!E186</f>
        <v>0</v>
      </c>
      <c r="G184" s="40">
        <f>'Full-course-file'!S186</f>
        <v>0</v>
      </c>
      <c r="H184" s="120">
        <f>'Full-course-file'!F186</f>
        <v>0</v>
      </c>
      <c r="I184" s="42">
        <f>'Full-course-file'!G186</f>
        <v>0</v>
      </c>
      <c r="J184" s="42">
        <f>'Full-course-file'!R186</f>
        <v>0</v>
      </c>
      <c r="K184" s="43">
        <f>'Full-course-file'!BB186*'Full-course-file'!$Q$10</f>
        <v>0</v>
      </c>
      <c r="L184" s="43">
        <f>'Full-course-file'!W186</f>
        <v>0</v>
      </c>
      <c r="M184" s="43">
        <f t="shared" si="4"/>
        <v>0</v>
      </c>
      <c r="N184" s="43">
        <f>'Full-course-file'!X186</f>
        <v>0</v>
      </c>
      <c r="O184" s="43">
        <f t="shared" si="5"/>
        <v>0</v>
      </c>
    </row>
    <row r="185" spans="2:15" s="30" customFormat="1" ht="16.5" x14ac:dyDescent="0.25">
      <c r="B185" s="40">
        <f>'Full-course-file'!A187</f>
        <v>0</v>
      </c>
      <c r="C185" s="40">
        <f>'Full-course-file'!B187</f>
        <v>0</v>
      </c>
      <c r="D185" s="40">
        <f>'Full-course-file'!C187</f>
        <v>0</v>
      </c>
      <c r="E185" s="41">
        <f>'Full-course-file'!D187</f>
        <v>0</v>
      </c>
      <c r="F185" s="42">
        <f>'Full-course-file'!E187</f>
        <v>0</v>
      </c>
      <c r="G185" s="40">
        <f>'Full-course-file'!S187</f>
        <v>0</v>
      </c>
      <c r="H185" s="120">
        <f>'Full-course-file'!F187</f>
        <v>0</v>
      </c>
      <c r="I185" s="42">
        <f>'Full-course-file'!G187</f>
        <v>0</v>
      </c>
      <c r="J185" s="42">
        <f>'Full-course-file'!R187</f>
        <v>0</v>
      </c>
      <c r="K185" s="43">
        <f>'Full-course-file'!BB187*'Full-course-file'!$Q$10</f>
        <v>0</v>
      </c>
      <c r="L185" s="43">
        <f>'Full-course-file'!W187</f>
        <v>0</v>
      </c>
      <c r="M185" s="43">
        <f t="shared" si="4"/>
        <v>0</v>
      </c>
      <c r="N185" s="43">
        <f>'Full-course-file'!X187</f>
        <v>0</v>
      </c>
      <c r="O185" s="43">
        <f t="shared" si="5"/>
        <v>0</v>
      </c>
    </row>
    <row r="186" spans="2:15" s="30" customFormat="1" ht="16.5" x14ac:dyDescent="0.25">
      <c r="B186" s="40">
        <f>'Full-course-file'!A188</f>
        <v>0</v>
      </c>
      <c r="C186" s="40">
        <f>'Full-course-file'!B188</f>
        <v>0</v>
      </c>
      <c r="D186" s="40">
        <f>'Full-course-file'!C188</f>
        <v>0</v>
      </c>
      <c r="E186" s="41">
        <f>'Full-course-file'!D188</f>
        <v>0</v>
      </c>
      <c r="F186" s="42">
        <f>'Full-course-file'!E188</f>
        <v>0</v>
      </c>
      <c r="G186" s="40">
        <f>'Full-course-file'!S188</f>
        <v>0</v>
      </c>
      <c r="H186" s="120">
        <f>'Full-course-file'!F188</f>
        <v>0</v>
      </c>
      <c r="I186" s="42">
        <f>'Full-course-file'!G188</f>
        <v>0</v>
      </c>
      <c r="J186" s="42">
        <f>'Full-course-file'!R188</f>
        <v>0</v>
      </c>
      <c r="K186" s="43">
        <f>'Full-course-file'!BB188*'Full-course-file'!$Q$10</f>
        <v>0</v>
      </c>
      <c r="L186" s="43">
        <f>'Full-course-file'!W188</f>
        <v>0</v>
      </c>
      <c r="M186" s="43">
        <f t="shared" si="4"/>
        <v>0</v>
      </c>
      <c r="N186" s="43">
        <f>'Full-course-file'!X188</f>
        <v>0</v>
      </c>
      <c r="O186" s="43">
        <f t="shared" si="5"/>
        <v>0</v>
      </c>
    </row>
    <row r="187" spans="2:15" s="30" customFormat="1" ht="16.5" x14ac:dyDescent="0.25">
      <c r="B187" s="40">
        <f>'Full-course-file'!A189</f>
        <v>0</v>
      </c>
      <c r="C187" s="40">
        <f>'Full-course-file'!B189</f>
        <v>0</v>
      </c>
      <c r="D187" s="40">
        <f>'Full-course-file'!C189</f>
        <v>0</v>
      </c>
      <c r="E187" s="41">
        <f>'Full-course-file'!D189</f>
        <v>0</v>
      </c>
      <c r="F187" s="42">
        <f>'Full-course-file'!E189</f>
        <v>0</v>
      </c>
      <c r="G187" s="40">
        <f>'Full-course-file'!S189</f>
        <v>0</v>
      </c>
      <c r="H187" s="120">
        <f>'Full-course-file'!F189</f>
        <v>0</v>
      </c>
      <c r="I187" s="42">
        <f>'Full-course-file'!G189</f>
        <v>0</v>
      </c>
      <c r="J187" s="42">
        <f>'Full-course-file'!R189</f>
        <v>0</v>
      </c>
      <c r="K187" s="43">
        <f>'Full-course-file'!BB189*'Full-course-file'!$Q$10</f>
        <v>0</v>
      </c>
      <c r="L187" s="43">
        <f>'Full-course-file'!W189</f>
        <v>0</v>
      </c>
      <c r="M187" s="43">
        <f t="shared" si="4"/>
        <v>0</v>
      </c>
      <c r="N187" s="43">
        <f>'Full-course-file'!X189</f>
        <v>0</v>
      </c>
      <c r="O187" s="43">
        <f t="shared" si="5"/>
        <v>0</v>
      </c>
    </row>
    <row r="188" spans="2:15" s="30" customFormat="1" ht="16.5" x14ac:dyDescent="0.25">
      <c r="B188" s="40">
        <f>'Full-course-file'!A190</f>
        <v>0</v>
      </c>
      <c r="C188" s="40">
        <f>'Full-course-file'!B190</f>
        <v>0</v>
      </c>
      <c r="D188" s="40">
        <f>'Full-course-file'!C190</f>
        <v>0</v>
      </c>
      <c r="E188" s="41">
        <f>'Full-course-file'!D190</f>
        <v>0</v>
      </c>
      <c r="F188" s="42">
        <f>'Full-course-file'!E190</f>
        <v>0</v>
      </c>
      <c r="G188" s="40">
        <f>'Full-course-file'!S190</f>
        <v>0</v>
      </c>
      <c r="H188" s="120">
        <f>'Full-course-file'!F190</f>
        <v>0</v>
      </c>
      <c r="I188" s="42">
        <f>'Full-course-file'!G190</f>
        <v>0</v>
      </c>
      <c r="J188" s="42">
        <f>'Full-course-file'!R190</f>
        <v>0</v>
      </c>
      <c r="K188" s="43">
        <f>'Full-course-file'!BB190*'Full-course-file'!$Q$10</f>
        <v>0</v>
      </c>
      <c r="L188" s="43">
        <f>'Full-course-file'!W190</f>
        <v>0</v>
      </c>
      <c r="M188" s="43">
        <f t="shared" si="4"/>
        <v>0</v>
      </c>
      <c r="N188" s="43">
        <f>'Full-course-file'!X190</f>
        <v>0</v>
      </c>
      <c r="O188" s="43">
        <f t="shared" si="5"/>
        <v>0</v>
      </c>
    </row>
    <row r="189" spans="2:15" s="30" customFormat="1" ht="16.5" x14ac:dyDescent="0.25">
      <c r="B189" s="40">
        <f>'Full-course-file'!A191</f>
        <v>0</v>
      </c>
      <c r="C189" s="40">
        <f>'Full-course-file'!B191</f>
        <v>0</v>
      </c>
      <c r="D189" s="40">
        <f>'Full-course-file'!C191</f>
        <v>0</v>
      </c>
      <c r="E189" s="41">
        <f>'Full-course-file'!D191</f>
        <v>0</v>
      </c>
      <c r="F189" s="42">
        <f>'Full-course-file'!E191</f>
        <v>0</v>
      </c>
      <c r="G189" s="40">
        <f>'Full-course-file'!S191</f>
        <v>0</v>
      </c>
      <c r="H189" s="120">
        <f>'Full-course-file'!F191</f>
        <v>0</v>
      </c>
      <c r="I189" s="42">
        <f>'Full-course-file'!G191</f>
        <v>0</v>
      </c>
      <c r="J189" s="42">
        <f>'Full-course-file'!R191</f>
        <v>0</v>
      </c>
      <c r="K189" s="43">
        <f>'Full-course-file'!BB191*'Full-course-file'!$Q$10</f>
        <v>0</v>
      </c>
      <c r="L189" s="43">
        <f>'Full-course-file'!W191</f>
        <v>0</v>
      </c>
      <c r="M189" s="43">
        <f t="shared" si="4"/>
        <v>0</v>
      </c>
      <c r="N189" s="43">
        <f>'Full-course-file'!X191</f>
        <v>0</v>
      </c>
      <c r="O189" s="43">
        <f t="shared" si="5"/>
        <v>0</v>
      </c>
    </row>
    <row r="190" spans="2:15" s="30" customFormat="1" ht="16.5" x14ac:dyDescent="0.25">
      <c r="B190" s="40">
        <f>'Full-course-file'!A192</f>
        <v>0</v>
      </c>
      <c r="C190" s="40">
        <f>'Full-course-file'!B192</f>
        <v>0</v>
      </c>
      <c r="D190" s="40">
        <f>'Full-course-file'!C192</f>
        <v>0</v>
      </c>
      <c r="E190" s="41">
        <f>'Full-course-file'!D192</f>
        <v>0</v>
      </c>
      <c r="F190" s="42">
        <f>'Full-course-file'!E192</f>
        <v>0</v>
      </c>
      <c r="G190" s="40">
        <f>'Full-course-file'!S192</f>
        <v>0</v>
      </c>
      <c r="H190" s="120">
        <f>'Full-course-file'!F192</f>
        <v>0</v>
      </c>
      <c r="I190" s="42">
        <f>'Full-course-file'!G192</f>
        <v>0</v>
      </c>
      <c r="J190" s="42">
        <f>'Full-course-file'!R192</f>
        <v>0</v>
      </c>
      <c r="K190" s="43">
        <f>'Full-course-file'!BB192*'Full-course-file'!$Q$10</f>
        <v>0</v>
      </c>
      <c r="L190" s="43">
        <f>'Full-course-file'!W192</f>
        <v>0</v>
      </c>
      <c r="M190" s="43">
        <f t="shared" si="4"/>
        <v>0</v>
      </c>
      <c r="N190" s="43">
        <f>'Full-course-file'!X192</f>
        <v>0</v>
      </c>
      <c r="O190" s="43">
        <f t="shared" si="5"/>
        <v>0</v>
      </c>
    </row>
    <row r="191" spans="2:15" s="30" customFormat="1" ht="16.5" x14ac:dyDescent="0.25">
      <c r="B191" s="40">
        <f>'Full-course-file'!A193</f>
        <v>0</v>
      </c>
      <c r="C191" s="40">
        <f>'Full-course-file'!B193</f>
        <v>0</v>
      </c>
      <c r="D191" s="40">
        <f>'Full-course-file'!C193</f>
        <v>0</v>
      </c>
      <c r="E191" s="41">
        <f>'Full-course-file'!D193</f>
        <v>0</v>
      </c>
      <c r="F191" s="42">
        <f>'Full-course-file'!E193</f>
        <v>0</v>
      </c>
      <c r="G191" s="40">
        <f>'Full-course-file'!S193</f>
        <v>0</v>
      </c>
      <c r="H191" s="120">
        <f>'Full-course-file'!F193</f>
        <v>0</v>
      </c>
      <c r="I191" s="42">
        <f>'Full-course-file'!G193</f>
        <v>0</v>
      </c>
      <c r="J191" s="42">
        <f>'Full-course-file'!R193</f>
        <v>0</v>
      </c>
      <c r="K191" s="43">
        <f>'Full-course-file'!BB193*'Full-course-file'!$Q$10</f>
        <v>0</v>
      </c>
      <c r="L191" s="43">
        <f>'Full-course-file'!W193</f>
        <v>0</v>
      </c>
      <c r="M191" s="43">
        <f t="shared" si="4"/>
        <v>0</v>
      </c>
      <c r="N191" s="43">
        <f>'Full-course-file'!X193</f>
        <v>0</v>
      </c>
      <c r="O191" s="43">
        <f t="shared" si="5"/>
        <v>0</v>
      </c>
    </row>
    <row r="192" spans="2:15" s="30" customFormat="1" ht="16.5" x14ac:dyDescent="0.25">
      <c r="B192" s="40">
        <f>'Full-course-file'!A194</f>
        <v>0</v>
      </c>
      <c r="C192" s="40">
        <f>'Full-course-file'!B194</f>
        <v>0</v>
      </c>
      <c r="D192" s="40">
        <f>'Full-course-file'!C194</f>
        <v>0</v>
      </c>
      <c r="E192" s="41">
        <f>'Full-course-file'!D194</f>
        <v>0</v>
      </c>
      <c r="F192" s="42">
        <f>'Full-course-file'!E194</f>
        <v>0</v>
      </c>
      <c r="G192" s="40">
        <f>'Full-course-file'!S194</f>
        <v>0</v>
      </c>
      <c r="H192" s="120">
        <f>'Full-course-file'!F194</f>
        <v>0</v>
      </c>
      <c r="I192" s="42">
        <f>'Full-course-file'!G194</f>
        <v>0</v>
      </c>
      <c r="J192" s="42">
        <f>'Full-course-file'!R194</f>
        <v>0</v>
      </c>
      <c r="K192" s="43">
        <f>'Full-course-file'!BB194*'Full-course-file'!$Q$10</f>
        <v>0</v>
      </c>
      <c r="L192" s="43">
        <f>'Full-course-file'!W194</f>
        <v>0</v>
      </c>
      <c r="M192" s="43">
        <f t="shared" si="4"/>
        <v>0</v>
      </c>
      <c r="N192" s="43">
        <f>'Full-course-file'!X194</f>
        <v>0</v>
      </c>
      <c r="O192" s="43">
        <f t="shared" si="5"/>
        <v>0</v>
      </c>
    </row>
    <row r="193" spans="2:15" s="30" customFormat="1" ht="16.5" x14ac:dyDescent="0.25">
      <c r="B193" s="40">
        <f>'Full-course-file'!A195</f>
        <v>0</v>
      </c>
      <c r="C193" s="40">
        <f>'Full-course-file'!B195</f>
        <v>0</v>
      </c>
      <c r="D193" s="40">
        <f>'Full-course-file'!C195</f>
        <v>0</v>
      </c>
      <c r="E193" s="41">
        <f>'Full-course-file'!D195</f>
        <v>0</v>
      </c>
      <c r="F193" s="42">
        <f>'Full-course-file'!E195</f>
        <v>0</v>
      </c>
      <c r="G193" s="40">
        <f>'Full-course-file'!S195</f>
        <v>0</v>
      </c>
      <c r="H193" s="120">
        <f>'Full-course-file'!F195</f>
        <v>0</v>
      </c>
      <c r="I193" s="42">
        <f>'Full-course-file'!G195</f>
        <v>0</v>
      </c>
      <c r="J193" s="42">
        <f>'Full-course-file'!R195</f>
        <v>0</v>
      </c>
      <c r="K193" s="43">
        <f>'Full-course-file'!BB195*'Full-course-file'!$Q$10</f>
        <v>0</v>
      </c>
      <c r="L193" s="43">
        <f>'Full-course-file'!W195</f>
        <v>0</v>
      </c>
      <c r="M193" s="43">
        <f t="shared" ref="M193:M202" si="6">K193+L193</f>
        <v>0</v>
      </c>
      <c r="N193" s="43">
        <f>'Full-course-file'!X195</f>
        <v>0</v>
      </c>
      <c r="O193" s="43">
        <f t="shared" ref="O193:O202" si="7">M193-N193</f>
        <v>0</v>
      </c>
    </row>
    <row r="194" spans="2:15" s="30" customFormat="1" ht="16.5" x14ac:dyDescent="0.25">
      <c r="B194" s="40">
        <f>'Full-course-file'!A196</f>
        <v>0</v>
      </c>
      <c r="C194" s="40">
        <f>'Full-course-file'!B196</f>
        <v>0</v>
      </c>
      <c r="D194" s="40">
        <f>'Full-course-file'!C196</f>
        <v>0</v>
      </c>
      <c r="E194" s="41">
        <f>'Full-course-file'!D196</f>
        <v>0</v>
      </c>
      <c r="F194" s="42">
        <f>'Full-course-file'!E196</f>
        <v>0</v>
      </c>
      <c r="G194" s="40">
        <f>'Full-course-file'!S196</f>
        <v>0</v>
      </c>
      <c r="H194" s="120">
        <f>'Full-course-file'!F196</f>
        <v>0</v>
      </c>
      <c r="I194" s="42">
        <f>'Full-course-file'!G196</f>
        <v>0</v>
      </c>
      <c r="J194" s="42">
        <f>'Full-course-file'!R196</f>
        <v>0</v>
      </c>
      <c r="K194" s="43">
        <f>'Full-course-file'!BB196*'Full-course-file'!$Q$10</f>
        <v>0</v>
      </c>
      <c r="L194" s="43">
        <f>'Full-course-file'!W196</f>
        <v>0</v>
      </c>
      <c r="M194" s="43">
        <f t="shared" si="6"/>
        <v>0</v>
      </c>
      <c r="N194" s="43">
        <f>'Full-course-file'!X196</f>
        <v>0</v>
      </c>
      <c r="O194" s="43">
        <f t="shared" si="7"/>
        <v>0</v>
      </c>
    </row>
    <row r="195" spans="2:15" s="30" customFormat="1" ht="16.5" x14ac:dyDescent="0.25">
      <c r="B195" s="40">
        <f>'Full-course-file'!A197</f>
        <v>0</v>
      </c>
      <c r="C195" s="40">
        <f>'Full-course-file'!B197</f>
        <v>0</v>
      </c>
      <c r="D195" s="40">
        <f>'Full-course-file'!C197</f>
        <v>0</v>
      </c>
      <c r="E195" s="41">
        <f>'Full-course-file'!D197</f>
        <v>0</v>
      </c>
      <c r="F195" s="42">
        <f>'Full-course-file'!E197</f>
        <v>0</v>
      </c>
      <c r="G195" s="40">
        <f>'Full-course-file'!S197</f>
        <v>0</v>
      </c>
      <c r="H195" s="120">
        <f>'Full-course-file'!F197</f>
        <v>0</v>
      </c>
      <c r="I195" s="42">
        <f>'Full-course-file'!G197</f>
        <v>0</v>
      </c>
      <c r="J195" s="42">
        <f>'Full-course-file'!R197</f>
        <v>0</v>
      </c>
      <c r="K195" s="43">
        <f>'Full-course-file'!BB197*'Full-course-file'!$Q$10</f>
        <v>0</v>
      </c>
      <c r="L195" s="43">
        <f>'Full-course-file'!W197</f>
        <v>0</v>
      </c>
      <c r="M195" s="43">
        <f t="shared" si="6"/>
        <v>0</v>
      </c>
      <c r="N195" s="43">
        <f>'Full-course-file'!X197</f>
        <v>0</v>
      </c>
      <c r="O195" s="43">
        <f t="shared" si="7"/>
        <v>0</v>
      </c>
    </row>
    <row r="196" spans="2:15" s="30" customFormat="1" ht="16.5" x14ac:dyDescent="0.25">
      <c r="B196" s="40">
        <f>'Full-course-file'!A198</f>
        <v>0</v>
      </c>
      <c r="C196" s="40">
        <f>'Full-course-file'!B198</f>
        <v>0</v>
      </c>
      <c r="D196" s="40">
        <f>'Full-course-file'!C198</f>
        <v>0</v>
      </c>
      <c r="E196" s="41">
        <f>'Full-course-file'!D198</f>
        <v>0</v>
      </c>
      <c r="F196" s="42">
        <f>'Full-course-file'!E198</f>
        <v>0</v>
      </c>
      <c r="G196" s="40">
        <f>'Full-course-file'!S198</f>
        <v>0</v>
      </c>
      <c r="H196" s="120">
        <f>'Full-course-file'!F198</f>
        <v>0</v>
      </c>
      <c r="I196" s="42">
        <f>'Full-course-file'!G198</f>
        <v>0</v>
      </c>
      <c r="J196" s="42">
        <f>'Full-course-file'!R198</f>
        <v>0</v>
      </c>
      <c r="K196" s="43">
        <f>'Full-course-file'!BB198*'Full-course-file'!$Q$10</f>
        <v>0</v>
      </c>
      <c r="L196" s="43">
        <f>'Full-course-file'!W198</f>
        <v>0</v>
      </c>
      <c r="M196" s="43">
        <f t="shared" si="6"/>
        <v>0</v>
      </c>
      <c r="N196" s="43">
        <f>'Full-course-file'!X198</f>
        <v>0</v>
      </c>
      <c r="O196" s="43">
        <f t="shared" si="7"/>
        <v>0</v>
      </c>
    </row>
    <row r="197" spans="2:15" s="30" customFormat="1" ht="16.5" x14ac:dyDescent="0.25">
      <c r="B197" s="40">
        <f>'Full-course-file'!A199</f>
        <v>0</v>
      </c>
      <c r="C197" s="40">
        <f>'Full-course-file'!B199</f>
        <v>0</v>
      </c>
      <c r="D197" s="40">
        <f>'Full-course-file'!C199</f>
        <v>0</v>
      </c>
      <c r="E197" s="41">
        <f>'Full-course-file'!D199</f>
        <v>0</v>
      </c>
      <c r="F197" s="42">
        <f>'Full-course-file'!E199</f>
        <v>0</v>
      </c>
      <c r="G197" s="40">
        <f>'Full-course-file'!S199</f>
        <v>0</v>
      </c>
      <c r="H197" s="120">
        <f>'Full-course-file'!F199</f>
        <v>0</v>
      </c>
      <c r="I197" s="42">
        <f>'Full-course-file'!G199</f>
        <v>0</v>
      </c>
      <c r="J197" s="42">
        <f>'Full-course-file'!R199</f>
        <v>0</v>
      </c>
      <c r="K197" s="43">
        <f>'Full-course-file'!BB199*'Full-course-file'!$Q$10</f>
        <v>0</v>
      </c>
      <c r="L197" s="43">
        <f>'Full-course-file'!W199</f>
        <v>0</v>
      </c>
      <c r="M197" s="43">
        <f t="shared" si="6"/>
        <v>0</v>
      </c>
      <c r="N197" s="43">
        <f>'Full-course-file'!X199</f>
        <v>0</v>
      </c>
      <c r="O197" s="43">
        <f t="shared" si="7"/>
        <v>0</v>
      </c>
    </row>
    <row r="198" spans="2:15" s="30" customFormat="1" ht="16.5" x14ac:dyDescent="0.25">
      <c r="B198" s="40">
        <f>'Full-course-file'!A200</f>
        <v>0</v>
      </c>
      <c r="C198" s="40">
        <f>'Full-course-file'!B200</f>
        <v>0</v>
      </c>
      <c r="D198" s="40">
        <f>'Full-course-file'!C200</f>
        <v>0</v>
      </c>
      <c r="E198" s="41">
        <f>'Full-course-file'!D200</f>
        <v>0</v>
      </c>
      <c r="F198" s="42">
        <f>'Full-course-file'!E200</f>
        <v>0</v>
      </c>
      <c r="G198" s="40">
        <f>'Full-course-file'!S200</f>
        <v>0</v>
      </c>
      <c r="H198" s="120">
        <f>'Full-course-file'!F200</f>
        <v>0</v>
      </c>
      <c r="I198" s="42">
        <f>'Full-course-file'!G200</f>
        <v>0</v>
      </c>
      <c r="J198" s="42">
        <f>'Full-course-file'!R200</f>
        <v>0</v>
      </c>
      <c r="K198" s="43">
        <f>'Full-course-file'!BB200*'Full-course-file'!$Q$10</f>
        <v>0</v>
      </c>
      <c r="L198" s="43">
        <f>'Full-course-file'!W200</f>
        <v>0</v>
      </c>
      <c r="M198" s="43">
        <f t="shared" si="6"/>
        <v>0</v>
      </c>
      <c r="N198" s="43">
        <f>'Full-course-file'!X200</f>
        <v>0</v>
      </c>
      <c r="O198" s="43">
        <f t="shared" si="7"/>
        <v>0</v>
      </c>
    </row>
    <row r="199" spans="2:15" s="30" customFormat="1" ht="16.5" x14ac:dyDescent="0.25">
      <c r="B199" s="40">
        <f>'Full-course-file'!A201</f>
        <v>0</v>
      </c>
      <c r="C199" s="40">
        <f>'Full-course-file'!B201</f>
        <v>0</v>
      </c>
      <c r="D199" s="40">
        <f>'Full-course-file'!C201</f>
        <v>0</v>
      </c>
      <c r="E199" s="41">
        <f>'Full-course-file'!D201</f>
        <v>0</v>
      </c>
      <c r="F199" s="42">
        <f>'Full-course-file'!E201</f>
        <v>0</v>
      </c>
      <c r="G199" s="40">
        <f>'Full-course-file'!S201</f>
        <v>0</v>
      </c>
      <c r="H199" s="120">
        <f>'Full-course-file'!F201</f>
        <v>0</v>
      </c>
      <c r="I199" s="42">
        <f>'Full-course-file'!G201</f>
        <v>0</v>
      </c>
      <c r="J199" s="42">
        <f>'Full-course-file'!R201</f>
        <v>0</v>
      </c>
      <c r="K199" s="43">
        <f>'Full-course-file'!BB201*'Full-course-file'!$Q$10</f>
        <v>0</v>
      </c>
      <c r="L199" s="43">
        <f>'Full-course-file'!W201</f>
        <v>0</v>
      </c>
      <c r="M199" s="43">
        <f t="shared" si="6"/>
        <v>0</v>
      </c>
      <c r="N199" s="43">
        <f>'Full-course-file'!X201</f>
        <v>0</v>
      </c>
      <c r="O199" s="43">
        <f t="shared" si="7"/>
        <v>0</v>
      </c>
    </row>
    <row r="200" spans="2:15" s="30" customFormat="1" ht="16.5" x14ac:dyDescent="0.25">
      <c r="B200" s="40">
        <f>'Full-course-file'!A202</f>
        <v>0</v>
      </c>
      <c r="C200" s="40">
        <f>'Full-course-file'!B202</f>
        <v>0</v>
      </c>
      <c r="D200" s="40">
        <f>'Full-course-file'!C202</f>
        <v>0</v>
      </c>
      <c r="E200" s="41">
        <f>'Full-course-file'!D202</f>
        <v>0</v>
      </c>
      <c r="F200" s="42">
        <f>'Full-course-file'!E202</f>
        <v>0</v>
      </c>
      <c r="G200" s="40">
        <f>'Full-course-file'!S202</f>
        <v>0</v>
      </c>
      <c r="H200" s="120">
        <f>'Full-course-file'!F202</f>
        <v>0</v>
      </c>
      <c r="I200" s="42">
        <f>'Full-course-file'!G202</f>
        <v>0</v>
      </c>
      <c r="J200" s="42">
        <f>'Full-course-file'!R202</f>
        <v>0</v>
      </c>
      <c r="K200" s="43">
        <f>'Full-course-file'!BB202*'Full-course-file'!$Q$10</f>
        <v>0</v>
      </c>
      <c r="L200" s="43">
        <f>'Full-course-file'!W202</f>
        <v>0</v>
      </c>
      <c r="M200" s="43">
        <f t="shared" si="6"/>
        <v>0</v>
      </c>
      <c r="N200" s="43">
        <f>'Full-course-file'!X202</f>
        <v>0</v>
      </c>
      <c r="O200" s="43">
        <f t="shared" si="7"/>
        <v>0</v>
      </c>
    </row>
    <row r="201" spans="2:15" s="30" customFormat="1" ht="16.5" x14ac:dyDescent="0.25">
      <c r="B201" s="40">
        <f>'Full-course-file'!A203</f>
        <v>0</v>
      </c>
      <c r="C201" s="40">
        <f>'Full-course-file'!B203</f>
        <v>0</v>
      </c>
      <c r="D201" s="40">
        <f>'Full-course-file'!C203</f>
        <v>0</v>
      </c>
      <c r="E201" s="41">
        <f>'Full-course-file'!D203</f>
        <v>0</v>
      </c>
      <c r="F201" s="42">
        <f>'Full-course-file'!E203</f>
        <v>0</v>
      </c>
      <c r="G201" s="40">
        <f>'Full-course-file'!S203</f>
        <v>0</v>
      </c>
      <c r="H201" s="120">
        <f>'Full-course-file'!F203</f>
        <v>0</v>
      </c>
      <c r="I201" s="42">
        <f>'Full-course-file'!G203</f>
        <v>0</v>
      </c>
      <c r="J201" s="42">
        <f>'Full-course-file'!R203</f>
        <v>0</v>
      </c>
      <c r="K201" s="43">
        <f>'Full-course-file'!BB203*'Full-course-file'!$Q$10</f>
        <v>0</v>
      </c>
      <c r="L201" s="43">
        <f>'Full-course-file'!W203</f>
        <v>0</v>
      </c>
      <c r="M201" s="43">
        <f t="shared" si="6"/>
        <v>0</v>
      </c>
      <c r="N201" s="43">
        <f>'Full-course-file'!X203</f>
        <v>0</v>
      </c>
      <c r="O201" s="43">
        <f t="shared" si="7"/>
        <v>0</v>
      </c>
    </row>
    <row r="202" spans="2:15" s="30" customFormat="1" ht="16.5" x14ac:dyDescent="0.25">
      <c r="B202" s="40">
        <f>'Full-course-file'!A204</f>
        <v>0</v>
      </c>
      <c r="C202" s="40">
        <f>'Full-course-file'!B204</f>
        <v>0</v>
      </c>
      <c r="D202" s="40">
        <f>'Full-course-file'!C204</f>
        <v>0</v>
      </c>
      <c r="E202" s="41">
        <f>'Full-course-file'!D204</f>
        <v>0</v>
      </c>
      <c r="F202" s="42">
        <f>'Full-course-file'!E204</f>
        <v>0</v>
      </c>
      <c r="G202" s="40">
        <f>'Full-course-file'!S204</f>
        <v>0</v>
      </c>
      <c r="H202" s="120">
        <f>'Full-course-file'!F204</f>
        <v>0</v>
      </c>
      <c r="I202" s="42">
        <f>'Full-course-file'!G204</f>
        <v>0</v>
      </c>
      <c r="J202" s="42">
        <f>'Full-course-file'!R204</f>
        <v>0</v>
      </c>
      <c r="K202" s="43">
        <f>'Full-course-file'!BB204*'Full-course-file'!$Q$10</f>
        <v>0</v>
      </c>
      <c r="L202" s="43">
        <f>'Full-course-file'!W204</f>
        <v>0</v>
      </c>
      <c r="M202" s="43">
        <f t="shared" si="6"/>
        <v>0</v>
      </c>
      <c r="N202" s="43">
        <f>'Full-course-file'!X204</f>
        <v>0</v>
      </c>
      <c r="O202" s="43">
        <f t="shared" si="7"/>
        <v>0</v>
      </c>
    </row>
    <row r="203" spans="2:15" s="30" customFormat="1" ht="16.5" x14ac:dyDescent="0.25">
      <c r="B203" s="40">
        <f>'Full-course-file'!A205</f>
        <v>0</v>
      </c>
      <c r="C203" s="40">
        <f>'Full-course-file'!B205</f>
        <v>0</v>
      </c>
      <c r="D203" s="40">
        <f>'Full-course-file'!C205</f>
        <v>0</v>
      </c>
      <c r="E203" s="41">
        <f>'Full-course-file'!D205</f>
        <v>0</v>
      </c>
      <c r="F203" s="42">
        <f>'Full-course-file'!E205</f>
        <v>0</v>
      </c>
      <c r="G203" s="40">
        <f>'Full-course-file'!S205</f>
        <v>0</v>
      </c>
      <c r="H203" s="120">
        <f>'Full-course-file'!BA205</f>
        <v>0</v>
      </c>
      <c r="I203" s="42">
        <f>'Full-course-file'!BB205</f>
        <v>0</v>
      </c>
      <c r="J203" s="42"/>
      <c r="K203" s="43"/>
      <c r="L203" s="43"/>
      <c r="M203" s="43"/>
      <c r="N203" s="43">
        <f>'Full-course-file'!X205</f>
        <v>0</v>
      </c>
      <c r="O203" s="43"/>
    </row>
    <row r="204" spans="2:15" s="30" customFormat="1" ht="16.5" x14ac:dyDescent="0.25">
      <c r="B204" s="40">
        <f>'Full-course-file'!A206</f>
        <v>0</v>
      </c>
      <c r="C204" s="40">
        <f>'Full-course-file'!B206</f>
        <v>0</v>
      </c>
      <c r="D204" s="40">
        <f>'Full-course-file'!C206</f>
        <v>0</v>
      </c>
      <c r="E204" s="41">
        <f>'Full-course-file'!D206</f>
        <v>0</v>
      </c>
      <c r="F204" s="42">
        <f>'Full-course-file'!E206</f>
        <v>0</v>
      </c>
      <c r="G204" s="40">
        <f>'Full-course-file'!S206</f>
        <v>0</v>
      </c>
      <c r="H204" s="120">
        <f>'Full-course-file'!BA206</f>
        <v>0</v>
      </c>
      <c r="I204" s="42">
        <f>'Full-course-file'!BB206</f>
        <v>0</v>
      </c>
      <c r="J204" s="42"/>
      <c r="K204" s="43"/>
      <c r="L204" s="43"/>
      <c r="M204" s="43"/>
      <c r="N204" s="43">
        <f>'Full-course-file'!X206</f>
        <v>0</v>
      </c>
      <c r="O204" s="43"/>
    </row>
    <row r="205" spans="2:15" s="30" customFormat="1" ht="16.5" x14ac:dyDescent="0.25">
      <c r="B205" s="40">
        <f>'Full-course-file'!A207</f>
        <v>0</v>
      </c>
      <c r="C205" s="40">
        <f>'Full-course-file'!B207</f>
        <v>0</v>
      </c>
      <c r="D205" s="40">
        <f>'Full-course-file'!C207</f>
        <v>0</v>
      </c>
      <c r="E205" s="41">
        <f>'Full-course-file'!D207</f>
        <v>0</v>
      </c>
      <c r="F205" s="42">
        <f>'Full-course-file'!E207</f>
        <v>0</v>
      </c>
      <c r="G205" s="40">
        <f>'Full-course-file'!S207</f>
        <v>0</v>
      </c>
      <c r="H205" s="120">
        <f>'Full-course-file'!BA207</f>
        <v>0</v>
      </c>
      <c r="I205" s="42">
        <f>'Full-course-file'!BB207</f>
        <v>0</v>
      </c>
      <c r="J205" s="42"/>
      <c r="K205" s="43"/>
      <c r="L205" s="43"/>
      <c r="M205" s="43"/>
      <c r="N205" s="43">
        <f>'Full-course-file'!X207</f>
        <v>0</v>
      </c>
      <c r="O205" s="43"/>
    </row>
    <row r="206" spans="2:15" s="29" customFormat="1" ht="16.5" x14ac:dyDescent="0.25">
      <c r="B206" s="3">
        <f>'Full-course-file'!A208</f>
        <v>0</v>
      </c>
      <c r="C206" s="3">
        <f>'Full-course-file'!B208</f>
        <v>0</v>
      </c>
      <c r="D206" s="3">
        <f>'Full-course-file'!C208</f>
        <v>0</v>
      </c>
      <c r="E206" s="32">
        <f>'Full-course-file'!D208</f>
        <v>0</v>
      </c>
      <c r="F206" s="5">
        <f>'Full-course-file'!E208</f>
        <v>0</v>
      </c>
      <c r="G206" s="3">
        <f>'Full-course-file'!S208</f>
        <v>0</v>
      </c>
      <c r="H206" s="5">
        <f>'Full-course-file'!BA208</f>
        <v>0</v>
      </c>
      <c r="I206" s="5">
        <f>'Full-course-file'!BB208</f>
        <v>0</v>
      </c>
      <c r="J206" s="5"/>
      <c r="K206" s="2"/>
      <c r="L206" s="2"/>
      <c r="M206" s="2"/>
      <c r="N206" s="4">
        <f>'Full-course-file'!X208</f>
        <v>0</v>
      </c>
      <c r="O206" s="4"/>
    </row>
    <row r="207" spans="2:15" s="29" customFormat="1" ht="16.5" x14ac:dyDescent="0.25">
      <c r="B207" s="3">
        <f>'Full-course-file'!A209</f>
        <v>0</v>
      </c>
      <c r="C207" s="3">
        <f>'Full-course-file'!B209</f>
        <v>0</v>
      </c>
      <c r="D207" s="3">
        <f>'Full-course-file'!C209</f>
        <v>0</v>
      </c>
      <c r="E207" s="32">
        <f>'Full-course-file'!D209</f>
        <v>0</v>
      </c>
      <c r="F207" s="5">
        <f>'Full-course-file'!E209</f>
        <v>0</v>
      </c>
      <c r="G207" s="3">
        <f>'Full-course-file'!S209</f>
        <v>0</v>
      </c>
      <c r="H207" s="5">
        <f>'Full-course-file'!BA209</f>
        <v>0</v>
      </c>
      <c r="I207" s="5">
        <f>'Full-course-file'!BB209</f>
        <v>0</v>
      </c>
      <c r="J207" s="5"/>
      <c r="K207" s="2"/>
      <c r="L207" s="2"/>
      <c r="M207" s="2"/>
      <c r="N207" s="4">
        <f>'Full-course-file'!X209</f>
        <v>0</v>
      </c>
      <c r="O207" s="4"/>
    </row>
    <row r="208" spans="2:15" ht="16.5" x14ac:dyDescent="0.3">
      <c r="B208" s="22">
        <f>'Full-course-file'!A210</f>
        <v>0</v>
      </c>
      <c r="C208" s="22">
        <f>'Full-course-file'!B210</f>
        <v>0</v>
      </c>
      <c r="D208" s="23">
        <f>'Full-course-file'!C210</f>
        <v>0</v>
      </c>
      <c r="E208" s="33">
        <f>'Full-course-file'!D210</f>
        <v>0</v>
      </c>
      <c r="F208" s="20">
        <f>'Full-course-file'!E210</f>
        <v>0</v>
      </c>
      <c r="G208" s="22">
        <f>'Full-course-file'!S210</f>
        <v>0</v>
      </c>
      <c r="H208" s="20">
        <f>'Full-course-file'!BA210</f>
        <v>0</v>
      </c>
      <c r="I208" s="20">
        <f>'Full-course-file'!BB210</f>
        <v>0</v>
      </c>
      <c r="J208" s="20"/>
      <c r="K208" s="18"/>
      <c r="L208" s="18"/>
      <c r="M208" s="18"/>
      <c r="N208" s="21">
        <f>'Full-course-file'!X210</f>
        <v>0</v>
      </c>
      <c r="O208" s="21"/>
    </row>
    <row r="209" spans="2:15" ht="16.5" x14ac:dyDescent="0.3">
      <c r="B209" s="22">
        <f>'Full-course-file'!A211</f>
        <v>0</v>
      </c>
      <c r="C209" s="22">
        <f>'Full-course-file'!B211</f>
        <v>0</v>
      </c>
      <c r="D209" s="23">
        <f>'Full-course-file'!C211</f>
        <v>0</v>
      </c>
      <c r="E209" s="33">
        <f>'Full-course-file'!D211</f>
        <v>0</v>
      </c>
      <c r="F209" s="20">
        <f>'Full-course-file'!E211</f>
        <v>0</v>
      </c>
      <c r="G209" s="22">
        <f>'Full-course-file'!S211</f>
        <v>0</v>
      </c>
      <c r="H209" s="20">
        <f>'Full-course-file'!BA211</f>
        <v>0</v>
      </c>
      <c r="I209" s="20">
        <f>'Full-course-file'!BB211</f>
        <v>0</v>
      </c>
      <c r="J209" s="20"/>
      <c r="K209" s="18"/>
      <c r="L209" s="18"/>
      <c r="M209" s="18"/>
      <c r="N209" s="21">
        <f>'Full-course-file'!X211</f>
        <v>0</v>
      </c>
      <c r="O209" s="21"/>
    </row>
    <row r="210" spans="2:15" ht="16.5" x14ac:dyDescent="0.3">
      <c r="B210" s="22">
        <f>'Full-course-file'!A212</f>
        <v>0</v>
      </c>
      <c r="C210" s="22">
        <f>'Full-course-file'!B212</f>
        <v>0</v>
      </c>
      <c r="D210" s="23">
        <f>'Full-course-file'!C212</f>
        <v>0</v>
      </c>
      <c r="E210" s="33">
        <f>'Full-course-file'!D212</f>
        <v>0</v>
      </c>
      <c r="F210" s="20">
        <f>'Full-course-file'!E212</f>
        <v>0</v>
      </c>
      <c r="G210" s="22">
        <f>'Full-course-file'!S212</f>
        <v>0</v>
      </c>
      <c r="H210" s="20">
        <f>'Full-course-file'!BA212</f>
        <v>0</v>
      </c>
      <c r="I210" s="20">
        <f>'Full-course-file'!BB212</f>
        <v>0</v>
      </c>
      <c r="J210" s="20"/>
      <c r="K210" s="18"/>
      <c r="L210" s="18"/>
      <c r="M210" s="18"/>
      <c r="N210" s="21">
        <f>'Full-course-file'!X212</f>
        <v>0</v>
      </c>
      <c r="O210" s="21"/>
    </row>
  </sheetData>
  <mergeCells count="2">
    <mergeCell ref="B1:P1"/>
    <mergeCell ref="D2:N2"/>
  </mergeCells>
  <conditionalFormatting sqref="H6:I6 B6:G8 N206:N210 K8:XFD8 B206:I1048576">
    <cfRule type="cellIs" dxfId="8" priority="14" operator="equal">
      <formula>0</formula>
    </cfRule>
  </conditionalFormatting>
  <conditionalFormatting sqref="B8:O8">
    <cfRule type="cellIs" dxfId="7" priority="8" operator="notEqual">
      <formula>0</formula>
    </cfRule>
  </conditionalFormatting>
  <conditionalFormatting sqref="O5 O8">
    <cfRule type="cellIs" dxfId="6" priority="6" operator="greaterThan">
      <formula>0</formula>
    </cfRule>
    <cfRule type="cellIs" dxfId="5" priority="7" operator="lessThan">
      <formula>0</formula>
    </cfRule>
  </conditionalFormatting>
  <conditionalFormatting sqref="B9:G205 K9:XFD205">
    <cfRule type="cellIs" dxfId="4" priority="5" operator="equal">
      <formula>0</formula>
    </cfRule>
  </conditionalFormatting>
  <conditionalFormatting sqref="B9:O205">
    <cfRule type="cellIs" dxfId="3" priority="4" operator="notEqual">
      <formula>0</formula>
    </cfRule>
  </conditionalFormatting>
  <conditionalFormatting sqref="O9:O205">
    <cfRule type="cellIs" dxfId="2" priority="2" operator="greaterThan">
      <formula>0</formula>
    </cfRule>
    <cfRule type="cellIs" dxfId="1" priority="3" operator="lessThan">
      <formula>0</formula>
    </cfRule>
  </conditionalFormatting>
  <conditionalFormatting sqref="H9:J206">
    <cfRule type="cellIs" dxfId="0" priority="1" operator="equal">
      <formula>0</formula>
    </cfRule>
  </conditionalFormatting>
  <pageMargins left="0.70866141732283472" right="0.70866141732283472" top="0.74803149606299213" bottom="0.74803149606299213" header="0.31496062992125984" footer="0.31496062992125984"/>
  <pageSetup paperSize="9" scale="50" orientation="landscape" r:id="rId1"/>
  <rowBreaks count="2" manualBreakCount="2">
    <brk id="37" max="15" man="1"/>
    <brk id="174" max="16383" man="1"/>
  </rowBreaks>
  <ignoredErrors>
    <ignoredError sqref="J9:J103 J104:J20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J23"/>
  <sheetViews>
    <sheetView tabSelected="1" zoomScale="85" zoomScaleNormal="85" workbookViewId="0">
      <selection activeCell="BR10" sqref="BR10"/>
    </sheetView>
  </sheetViews>
  <sheetFormatPr defaultRowHeight="15" x14ac:dyDescent="0.25"/>
  <cols>
    <col min="1" max="1" width="11.42578125" style="80" bestFit="1" customWidth="1"/>
    <col min="2" max="2" width="11.42578125" style="80" customWidth="1"/>
    <col min="3" max="3" width="13.5703125" style="80" bestFit="1" customWidth="1"/>
    <col min="4" max="4" width="27.140625" style="80" customWidth="1"/>
    <col min="5" max="7" width="14.85546875" style="80" customWidth="1"/>
    <col min="8" max="8" width="10.5703125" style="81" customWidth="1"/>
    <col min="9" max="11" width="10.5703125" style="82" customWidth="1"/>
    <col min="12" max="12" width="8.85546875" style="80" bestFit="1" customWidth="1"/>
    <col min="13" max="13" width="11" style="80" customWidth="1"/>
    <col min="14" max="14" width="10.85546875" style="81" customWidth="1"/>
    <col min="15" max="15" width="10.5703125" style="81" customWidth="1"/>
    <col min="16" max="16" width="11.7109375" style="81" customWidth="1"/>
    <col min="17" max="17" width="12.85546875" style="83" customWidth="1"/>
    <col min="18" max="18" width="8.85546875" style="1" customWidth="1"/>
    <col min="19" max="19" width="11.5703125" style="84" bestFit="1" customWidth="1"/>
    <col min="20" max="20" width="11.42578125" style="85" customWidth="1"/>
    <col min="21" max="21" width="11.42578125" style="85" bestFit="1" customWidth="1"/>
    <col min="22" max="22" width="10.5703125" style="85" bestFit="1" customWidth="1"/>
    <col min="23" max="23" width="9.140625" style="86"/>
    <col min="24" max="24" width="9.140625" style="87"/>
    <col min="25" max="25" width="15.7109375" style="1" bestFit="1" customWidth="1"/>
    <col min="26" max="26" width="8.7109375" style="1" bestFit="1" customWidth="1"/>
    <col min="27" max="27" width="11.5703125" style="1" bestFit="1" customWidth="1"/>
    <col min="28" max="28" width="12.85546875" style="1" bestFit="1" customWidth="1"/>
    <col min="29" max="29" width="15.5703125" style="1" bestFit="1" customWidth="1"/>
    <col min="30" max="52" width="15.5703125" style="1" customWidth="1"/>
    <col min="53" max="53" width="21.85546875" style="1" customWidth="1"/>
    <col min="54" max="54" width="11.28515625" style="1" customWidth="1"/>
    <col min="55" max="55" width="3" style="85" customWidth="1"/>
    <col min="56" max="56" width="16.7109375" style="85" bestFit="1" customWidth="1"/>
    <col min="57" max="57" width="17.140625" style="85" bestFit="1" customWidth="1"/>
    <col min="58" max="58" width="16.28515625" style="85" bestFit="1" customWidth="1"/>
    <col min="59" max="59" width="17.42578125" style="85" bestFit="1" customWidth="1"/>
    <col min="60" max="60" width="17.140625" style="85" bestFit="1" customWidth="1"/>
    <col min="61" max="61" width="16.7109375" style="85" bestFit="1" customWidth="1"/>
    <col min="62" max="62" width="17.140625" style="85" bestFit="1" customWidth="1"/>
    <col min="63" max="63" width="17.28515625" style="85" bestFit="1" customWidth="1"/>
    <col min="64" max="64" width="16.85546875" style="85" bestFit="1" customWidth="1"/>
    <col min="65" max="65" width="17.5703125" style="85" bestFit="1" customWidth="1"/>
    <col min="66" max="66" width="16.7109375" style="85" bestFit="1" customWidth="1"/>
    <col min="67" max="67" width="16.28515625" style="85" bestFit="1" customWidth="1"/>
    <col min="68" max="69" width="13.85546875" style="85" bestFit="1" customWidth="1"/>
    <col min="70" max="139" width="9.140625" style="85"/>
    <col min="140" max="16384" width="9.140625" style="82"/>
  </cols>
  <sheetData>
    <row r="1" spans="1:140" ht="30.75" customHeight="1" x14ac:dyDescent="0.25">
      <c r="B1" s="51"/>
      <c r="C1" s="51"/>
      <c r="D1" s="154" t="s">
        <v>156</v>
      </c>
      <c r="E1" s="155"/>
      <c r="F1" s="155"/>
      <c r="G1" s="155"/>
      <c r="H1" s="155"/>
      <c r="I1" s="155"/>
      <c r="J1" s="155"/>
      <c r="K1" s="155"/>
      <c r="L1" s="155"/>
      <c r="M1" s="155"/>
      <c r="N1" s="155"/>
      <c r="O1" s="155"/>
      <c r="P1" s="155"/>
      <c r="Q1" s="156"/>
    </row>
    <row r="2" spans="1:140" ht="23.25" customHeight="1" x14ac:dyDescent="0.25">
      <c r="A2" s="17"/>
      <c r="B2" s="17"/>
      <c r="D2" s="162" t="s">
        <v>124</v>
      </c>
      <c r="E2" s="163"/>
      <c r="F2" s="163"/>
      <c r="G2" s="163"/>
      <c r="H2" s="163"/>
      <c r="I2" s="163"/>
      <c r="J2" s="163"/>
      <c r="K2" s="163"/>
      <c r="L2" s="163"/>
      <c r="M2" s="163"/>
      <c r="N2" s="163"/>
      <c r="O2" s="163"/>
      <c r="P2" s="163"/>
      <c r="Q2" s="164"/>
    </row>
    <row r="3" spans="1:140" x14ac:dyDescent="0.25">
      <c r="D3" s="165"/>
      <c r="E3" s="166"/>
      <c r="F3" s="166"/>
      <c r="G3" s="166"/>
      <c r="H3" s="166"/>
      <c r="I3" s="166"/>
      <c r="J3" s="166"/>
      <c r="K3" s="166"/>
      <c r="L3" s="166"/>
      <c r="M3" s="166"/>
      <c r="N3" s="166"/>
      <c r="O3" s="166"/>
      <c r="P3" s="166"/>
      <c r="Q3" s="167"/>
    </row>
    <row r="4" spans="1:140" x14ac:dyDescent="0.25">
      <c r="D4" s="165"/>
      <c r="E4" s="166"/>
      <c r="F4" s="166"/>
      <c r="G4" s="166"/>
      <c r="H4" s="166"/>
      <c r="I4" s="166"/>
      <c r="J4" s="166"/>
      <c r="K4" s="166"/>
      <c r="L4" s="166"/>
      <c r="M4" s="166"/>
      <c r="N4" s="166"/>
      <c r="O4" s="166"/>
      <c r="P4" s="166"/>
      <c r="Q4" s="167"/>
    </row>
    <row r="5" spans="1:140" x14ac:dyDescent="0.25">
      <c r="D5" s="168"/>
      <c r="E5" s="169"/>
      <c r="F5" s="169"/>
      <c r="G5" s="169"/>
      <c r="H5" s="169"/>
      <c r="I5" s="169"/>
      <c r="J5" s="169"/>
      <c r="K5" s="169"/>
      <c r="L5" s="169"/>
      <c r="M5" s="169"/>
      <c r="N5" s="169"/>
      <c r="O5" s="169"/>
      <c r="P5" s="169"/>
      <c r="Q5" s="170"/>
    </row>
    <row r="6" spans="1:140" ht="34.5" customHeight="1" x14ac:dyDescent="0.25"/>
    <row r="7" spans="1:140" ht="75" customHeight="1" x14ac:dyDescent="0.25">
      <c r="D7" s="171" t="s">
        <v>160</v>
      </c>
      <c r="E7" s="172"/>
      <c r="F7" s="172"/>
      <c r="G7" s="172"/>
      <c r="H7" s="172"/>
      <c r="I7" s="172"/>
      <c r="J7" s="172"/>
      <c r="K7" s="172"/>
      <c r="L7" s="172"/>
      <c r="M7" s="172"/>
      <c r="N7" s="172"/>
      <c r="O7" s="172"/>
      <c r="P7" s="172"/>
      <c r="Q7" s="173"/>
    </row>
    <row r="8" spans="1:140" x14ac:dyDescent="0.25">
      <c r="A8" s="89"/>
      <c r="B8" s="89"/>
      <c r="C8" s="89"/>
      <c r="D8" s="89"/>
      <c r="E8" s="89"/>
      <c r="F8" s="89"/>
      <c r="G8" s="89"/>
      <c r="H8" s="90"/>
      <c r="I8" s="91"/>
      <c r="J8" s="91"/>
      <c r="K8" s="91"/>
      <c r="L8" s="89"/>
      <c r="M8" s="89"/>
      <c r="N8" s="90"/>
      <c r="O8" s="90"/>
      <c r="P8" s="90"/>
      <c r="Q8" s="92"/>
      <c r="R8" s="93"/>
      <c r="S8" s="94"/>
      <c r="T8" s="95"/>
      <c r="U8" s="95"/>
      <c r="V8" s="95"/>
      <c r="W8" s="96"/>
      <c r="X8" s="97"/>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5"/>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row>
    <row r="9" spans="1:140" s="29" customFormat="1" ht="60" x14ac:dyDescent="0.25">
      <c r="A9" s="8" t="s">
        <v>0</v>
      </c>
      <c r="B9" s="8" t="s">
        <v>3</v>
      </c>
      <c r="C9" s="8" t="s">
        <v>103</v>
      </c>
      <c r="D9" s="8" t="s">
        <v>104</v>
      </c>
      <c r="E9" s="8" t="s">
        <v>111</v>
      </c>
      <c r="F9" s="8" t="s">
        <v>109</v>
      </c>
      <c r="G9" s="8" t="s">
        <v>110</v>
      </c>
      <c r="H9" s="16" t="s">
        <v>44</v>
      </c>
      <c r="I9" s="12" t="s">
        <v>45</v>
      </c>
      <c r="J9" s="12" t="s">
        <v>46</v>
      </c>
      <c r="K9" s="12" t="s">
        <v>47</v>
      </c>
      <c r="L9" s="8" t="s">
        <v>157</v>
      </c>
      <c r="M9" s="8" t="s">
        <v>158</v>
      </c>
      <c r="N9" s="16" t="s">
        <v>159</v>
      </c>
      <c r="O9" s="16" t="s">
        <v>122</v>
      </c>
      <c r="P9" s="16" t="s">
        <v>123</v>
      </c>
      <c r="Q9" s="79" t="s">
        <v>120</v>
      </c>
      <c r="R9" s="107" t="s">
        <v>105</v>
      </c>
      <c r="S9" s="107" t="s">
        <v>102</v>
      </c>
      <c r="T9" s="108" t="s">
        <v>2</v>
      </c>
      <c r="U9" s="108" t="s">
        <v>4</v>
      </c>
      <c r="V9" s="108" t="s">
        <v>5</v>
      </c>
      <c r="W9" s="108" t="s">
        <v>125</v>
      </c>
      <c r="X9" s="13" t="s">
        <v>119</v>
      </c>
      <c r="Y9" s="13" t="s">
        <v>52</v>
      </c>
      <c r="Z9" s="13" t="s">
        <v>48</v>
      </c>
      <c r="AA9" s="13" t="s">
        <v>49</v>
      </c>
      <c r="AB9" s="13" t="s">
        <v>51</v>
      </c>
      <c r="AC9" s="13" t="s">
        <v>7</v>
      </c>
      <c r="AD9" s="13" t="s">
        <v>53</v>
      </c>
      <c r="AE9" s="13" t="s">
        <v>54</v>
      </c>
      <c r="AF9" s="13" t="s">
        <v>57</v>
      </c>
      <c r="AG9" s="13" t="s">
        <v>58</v>
      </c>
      <c r="AH9" s="13" t="s">
        <v>59</v>
      </c>
      <c r="AI9" s="13" t="s">
        <v>60</v>
      </c>
      <c r="AJ9" s="13" t="s">
        <v>61</v>
      </c>
      <c r="AK9" s="13" t="s">
        <v>62</v>
      </c>
      <c r="AL9" s="13" t="s">
        <v>63</v>
      </c>
      <c r="AM9" s="13" t="s">
        <v>108</v>
      </c>
      <c r="AN9" s="109" t="s">
        <v>133</v>
      </c>
      <c r="AO9" s="109" t="s">
        <v>134</v>
      </c>
      <c r="AP9" s="109" t="s">
        <v>135</v>
      </c>
      <c r="AQ9" s="109" t="s">
        <v>136</v>
      </c>
      <c r="AR9" s="109" t="s">
        <v>137</v>
      </c>
      <c r="AS9" s="109" t="s">
        <v>138</v>
      </c>
      <c r="AT9" s="109" t="s">
        <v>139</v>
      </c>
      <c r="AU9" s="109" t="s">
        <v>140</v>
      </c>
      <c r="AV9" s="109" t="s">
        <v>141</v>
      </c>
      <c r="AW9" s="109" t="s">
        <v>142</v>
      </c>
      <c r="AX9" s="109" t="s">
        <v>143</v>
      </c>
      <c r="AY9" s="109" t="s">
        <v>144</v>
      </c>
      <c r="AZ9" s="109" t="s">
        <v>167</v>
      </c>
      <c r="BA9" s="108" t="s">
        <v>145</v>
      </c>
      <c r="BB9" s="108" t="s">
        <v>146</v>
      </c>
      <c r="BC9" s="110"/>
      <c r="BD9" s="111" t="s">
        <v>32</v>
      </c>
      <c r="BE9" s="111" t="s">
        <v>33</v>
      </c>
      <c r="BF9" s="111" t="s">
        <v>34</v>
      </c>
      <c r="BG9" s="111" t="s">
        <v>35</v>
      </c>
      <c r="BH9" s="111" t="s">
        <v>36</v>
      </c>
      <c r="BI9" s="111" t="s">
        <v>37</v>
      </c>
      <c r="BJ9" s="111" t="s">
        <v>38</v>
      </c>
      <c r="BK9" s="111" t="s">
        <v>39</v>
      </c>
      <c r="BL9" s="111" t="s">
        <v>40</v>
      </c>
      <c r="BM9" s="111" t="s">
        <v>41</v>
      </c>
      <c r="BN9" s="111" t="s">
        <v>42</v>
      </c>
      <c r="BO9" s="111" t="s">
        <v>43</v>
      </c>
      <c r="BP9" s="110" t="s">
        <v>106</v>
      </c>
      <c r="BQ9" s="110" t="s">
        <v>50</v>
      </c>
      <c r="BR9" s="111" t="s">
        <v>20</v>
      </c>
      <c r="BS9" s="111" t="s">
        <v>21</v>
      </c>
      <c r="BT9" s="111" t="s">
        <v>22</v>
      </c>
      <c r="BU9" s="111" t="s">
        <v>23</v>
      </c>
      <c r="BV9" s="111" t="s">
        <v>24</v>
      </c>
      <c r="BW9" s="111" t="s">
        <v>25</v>
      </c>
      <c r="BX9" s="111" t="s">
        <v>26</v>
      </c>
      <c r="BY9" s="111" t="s">
        <v>27</v>
      </c>
      <c r="BZ9" s="111" t="s">
        <v>28</v>
      </c>
      <c r="CA9" s="111" t="s">
        <v>29</v>
      </c>
      <c r="CB9" s="111" t="s">
        <v>30</v>
      </c>
      <c r="CC9" s="111" t="s">
        <v>31</v>
      </c>
      <c r="CD9" s="110" t="s">
        <v>55</v>
      </c>
      <c r="CE9" s="110" t="s">
        <v>113</v>
      </c>
      <c r="CF9" s="111" t="s">
        <v>8</v>
      </c>
      <c r="CG9" s="111" t="s">
        <v>9</v>
      </c>
      <c r="CH9" s="111" t="s">
        <v>10</v>
      </c>
      <c r="CI9" s="111" t="s">
        <v>11</v>
      </c>
      <c r="CJ9" s="111" t="s">
        <v>12</v>
      </c>
      <c r="CK9" s="111" t="s">
        <v>13</v>
      </c>
      <c r="CL9" s="111" t="s">
        <v>14</v>
      </c>
      <c r="CM9" s="111" t="s">
        <v>15</v>
      </c>
      <c r="CN9" s="111" t="s">
        <v>16</v>
      </c>
      <c r="CO9" s="111" t="s">
        <v>17</v>
      </c>
      <c r="CP9" s="111" t="s">
        <v>18</v>
      </c>
      <c r="CQ9" s="111" t="s">
        <v>19</v>
      </c>
      <c r="CR9" s="110" t="s">
        <v>56</v>
      </c>
      <c r="CS9" s="110" t="s">
        <v>112</v>
      </c>
      <c r="CT9" s="111" t="s">
        <v>64</v>
      </c>
      <c r="CU9" s="111" t="s">
        <v>65</v>
      </c>
      <c r="CV9" s="111" t="s">
        <v>66</v>
      </c>
      <c r="CW9" s="111" t="s">
        <v>67</v>
      </c>
      <c r="CX9" s="111" t="s">
        <v>68</v>
      </c>
      <c r="CY9" s="111" t="s">
        <v>69</v>
      </c>
      <c r="CZ9" s="111" t="s">
        <v>70</v>
      </c>
      <c r="DA9" s="111" t="s">
        <v>71</v>
      </c>
      <c r="DB9" s="111" t="s">
        <v>72</v>
      </c>
      <c r="DC9" s="111" t="s">
        <v>73</v>
      </c>
      <c r="DD9" s="111" t="s">
        <v>74</v>
      </c>
      <c r="DE9" s="111" t="s">
        <v>75</v>
      </c>
      <c r="DF9" s="110" t="s">
        <v>106</v>
      </c>
      <c r="DG9" s="110" t="s">
        <v>50</v>
      </c>
      <c r="DH9" s="111" t="s">
        <v>76</v>
      </c>
      <c r="DI9" s="111" t="s">
        <v>77</v>
      </c>
      <c r="DJ9" s="111" t="s">
        <v>78</v>
      </c>
      <c r="DK9" s="111" t="s">
        <v>79</v>
      </c>
      <c r="DL9" s="111" t="s">
        <v>80</v>
      </c>
      <c r="DM9" s="111" t="s">
        <v>81</v>
      </c>
      <c r="DN9" s="111" t="s">
        <v>82</v>
      </c>
      <c r="DO9" s="111" t="s">
        <v>83</v>
      </c>
      <c r="DP9" s="111" t="s">
        <v>84</v>
      </c>
      <c r="DQ9" s="111" t="s">
        <v>85</v>
      </c>
      <c r="DR9" s="111" t="s">
        <v>86</v>
      </c>
      <c r="DS9" s="111" t="s">
        <v>87</v>
      </c>
      <c r="DT9" s="110" t="s">
        <v>88</v>
      </c>
      <c r="DU9" s="110" t="s">
        <v>114</v>
      </c>
      <c r="DV9" s="111" t="s">
        <v>89</v>
      </c>
      <c r="DW9" s="111" t="s">
        <v>90</v>
      </c>
      <c r="DX9" s="111" t="s">
        <v>91</v>
      </c>
      <c r="DY9" s="111" t="s">
        <v>92</v>
      </c>
      <c r="DZ9" s="111" t="s">
        <v>93</v>
      </c>
      <c r="EA9" s="111" t="s">
        <v>94</v>
      </c>
      <c r="EB9" s="111" t="s">
        <v>95</v>
      </c>
      <c r="EC9" s="111" t="s">
        <v>96</v>
      </c>
      <c r="ED9" s="111" t="s">
        <v>97</v>
      </c>
      <c r="EE9" s="111" t="s">
        <v>98</v>
      </c>
      <c r="EF9" s="111" t="s">
        <v>99</v>
      </c>
      <c r="EG9" s="111" t="s">
        <v>100</v>
      </c>
      <c r="EH9" s="110" t="s">
        <v>101</v>
      </c>
      <c r="EI9" s="110" t="s">
        <v>115</v>
      </c>
      <c r="EJ9" s="36"/>
    </row>
    <row r="10" spans="1:140" ht="16.5" x14ac:dyDescent="0.3">
      <c r="A10" s="175" t="s">
        <v>168</v>
      </c>
      <c r="B10" s="175" t="s">
        <v>169</v>
      </c>
      <c r="C10" s="146">
        <v>12345678</v>
      </c>
      <c r="D10" s="146" t="s">
        <v>154</v>
      </c>
      <c r="E10" s="146" t="s">
        <v>155</v>
      </c>
      <c r="F10" s="146">
        <v>12.5</v>
      </c>
      <c r="G10" s="146">
        <v>36</v>
      </c>
      <c r="H10" s="147">
        <v>2000</v>
      </c>
      <c r="I10" s="148">
        <v>1</v>
      </c>
      <c r="J10" s="149">
        <v>1</v>
      </c>
      <c r="K10" s="148">
        <v>1</v>
      </c>
      <c r="L10" s="146">
        <v>15</v>
      </c>
      <c r="M10" s="146">
        <v>5</v>
      </c>
      <c r="N10" s="147">
        <v>450</v>
      </c>
      <c r="O10" s="150">
        <v>50</v>
      </c>
      <c r="P10" s="150">
        <v>40</v>
      </c>
      <c r="Q10" s="151">
        <v>1</v>
      </c>
      <c r="R10" s="112">
        <f t="shared" ref="R10" si="0">F10*G10</f>
        <v>450</v>
      </c>
      <c r="S10" s="112">
        <f t="shared" ref="S10" si="1">L10+M10</f>
        <v>20</v>
      </c>
      <c r="T10" s="113">
        <f t="shared" ref="T10" si="2">V10-U10+1</f>
        <v>11</v>
      </c>
      <c r="U10" s="114">
        <f>IF(A10="aug-20",1,IF(A10="Sep-20",2,IF(A10="Oct-20",3,IF(A10="Nov-20",4,IF(A10="Dec-20",5,IF(A10="Jan-21",6,IF(A10="Feb-21",7,IF(A10="Mar-21",8,IF(A10="Apr-21",9,IF(A10="May-21",10,IF(A10="Jun-21",11,IF(A10="Jul-21",12,IF(A10="",0)))))))))))))</f>
        <v>2</v>
      </c>
      <c r="V10" s="114">
        <f>IF(B10="aug-20",1,IF(B10="Sep-20",2,IF(B10="Oct-20",3,IF(B10="Nov-20",4,IF(B10="Dec-20",5,IF(B10="Jan-21",6,IF(B10="Feb-21",7,IF(B10="Mar-21",8,IF(B10="Apr-21",9,IF(B10="May-21",10,IF(B10="Jun-21",11,IF(B10="Jul-21",12,IF(B10="Aug-20",13,IF(B10="Sep-20",14,IF(B10="Oct-20",15,IF(B10="Nov-20",16,IF(B10="Dec-20",17,IF(B10="Jan-21",19,IF(B10="Feb-21",20,IF(B10="Mar-21",20,IF(B10="Apr-21",21,IF(B10="May-21",22,IF(B10="Jun-21",23,IF(B10="Jul-21",24,IF(B10="",0)))))))))))))))))))))))))</f>
        <v>12</v>
      </c>
      <c r="W10" s="115">
        <f>M10*N10</f>
        <v>2250</v>
      </c>
      <c r="X10" s="116">
        <f>(O10+P10)*R10</f>
        <v>40500</v>
      </c>
      <c r="Y10" s="117">
        <f t="shared" ref="Y10" si="3">H10*I10*J10*K10</f>
        <v>2000</v>
      </c>
      <c r="Z10" s="117">
        <f t="shared" ref="Z10" si="4">Y10*0.8</f>
        <v>1600</v>
      </c>
      <c r="AA10" s="117">
        <f t="shared" ref="AA10" si="5">IF(T10&lt;3,Z10,Z10/T10*2)</f>
        <v>290.90909090909093</v>
      </c>
      <c r="AB10" s="117">
        <f t="shared" ref="AB10" si="6">IF(T10&lt;3,0,Z10/T10)</f>
        <v>145.45454545454547</v>
      </c>
      <c r="AC10" s="117">
        <f t="shared" ref="AC10" si="7">Y10*0.2</f>
        <v>400</v>
      </c>
      <c r="AD10" s="117">
        <f t="shared" ref="AD10" si="8">L10*Y10</f>
        <v>30000</v>
      </c>
      <c r="AE10" s="117">
        <f t="shared" ref="AE10" si="9">BQ10+CE10+CS10</f>
        <v>30000</v>
      </c>
      <c r="AF10" s="117">
        <f t="shared" ref="AF10" si="10">H10*I10*J10*K10-(H10/2)</f>
        <v>1000</v>
      </c>
      <c r="AG10" s="117">
        <f t="shared" ref="AG10" si="11">AF10*0.8</f>
        <v>800</v>
      </c>
      <c r="AH10" s="117">
        <f t="shared" ref="AH10" si="12">IF(T10&lt;3,AG10,AG10/T10*2)</f>
        <v>145.45454545454547</v>
      </c>
      <c r="AI10" s="117">
        <f t="shared" ref="AI10" si="13">IF(T10&lt;3,0,AG10/T10)</f>
        <v>72.727272727272734</v>
      </c>
      <c r="AJ10" s="117">
        <f t="shared" ref="AJ10" si="14">AF10*0.2</f>
        <v>200</v>
      </c>
      <c r="AK10" s="117">
        <f t="shared" ref="AK10" si="15">AF10*M10</f>
        <v>5000</v>
      </c>
      <c r="AL10" s="117">
        <f t="shared" ref="AL10" si="16">DG10+DU10+EI10</f>
        <v>5000</v>
      </c>
      <c r="AM10" s="117">
        <f t="shared" ref="AM10" si="17">M10*N10</f>
        <v>2250</v>
      </c>
      <c r="AN10" s="117">
        <f t="shared" ref="AN10" si="18">BD10+BR10+CF10+CT10+DH10+DV10</f>
        <v>0</v>
      </c>
      <c r="AO10" s="117">
        <f t="shared" ref="AO10" si="19">BE10+BS10+CG10+CU10+DI10+DW10</f>
        <v>5090.909090909091</v>
      </c>
      <c r="AP10" s="117">
        <f t="shared" ref="AP10" si="20">BF10+BT10+CH10+CV10+DJ10+DX10</f>
        <v>2545.4545454545455</v>
      </c>
      <c r="AQ10" s="117">
        <f t="shared" ref="AQ10" si="21">BG10+BU10+CI10+CW10+DK10+DY10</f>
        <v>2545.4545454545455</v>
      </c>
      <c r="AR10" s="117">
        <f t="shared" ref="AR10" si="22">BH10+BV10+CJ10+CX10+DL10+DZ10</f>
        <v>2545.4545454545455</v>
      </c>
      <c r="AS10" s="117">
        <f t="shared" ref="AS10" si="23">BI10+BW10+CK10+CY10+DM10+EA10</f>
        <v>2545.4545454545455</v>
      </c>
      <c r="AT10" s="117">
        <f t="shared" ref="AT10" si="24">BJ10+BX10+CL10+CZ10+DN10+EB10</f>
        <v>2545.4545454545455</v>
      </c>
      <c r="AU10" s="117">
        <f t="shared" ref="AU10" si="25">BK10+BY10+CM10+DA10+DO10+EC10</f>
        <v>2545.4545454545455</v>
      </c>
      <c r="AV10" s="117">
        <f t="shared" ref="AV10" si="26">BL10+BZ10+CN10+DB10+DP10+ED10</f>
        <v>2545.4545454545455</v>
      </c>
      <c r="AW10" s="117">
        <f t="shared" ref="AW10" si="27">BM10+CA10+CO10+DC10+DQ10+EE10</f>
        <v>2545.4545454545455</v>
      </c>
      <c r="AX10" s="117">
        <f t="shared" ref="AX10" si="28">BN10+CB10+CP10+DD10+DR10+EF10</f>
        <v>2545.4545454545455</v>
      </c>
      <c r="AY10" s="117">
        <f t="shared" ref="AY10" si="29">BO10+CC10+CQ10+DE10+DS10+EG10</f>
        <v>7000</v>
      </c>
      <c r="AZ10" s="117">
        <f>SUM(AN10:AY10)</f>
        <v>35000</v>
      </c>
      <c r="BA10" s="117">
        <f t="shared" ref="BA10" si="30">BP10+CD10+CR10+DF10+DT10+EH10</f>
        <v>0</v>
      </c>
      <c r="BB10" s="117">
        <f t="shared" ref="BB10" si="31">BQ10+CE10+CS10+DG10+DU10+EI10</f>
        <v>35000</v>
      </c>
      <c r="BC10" s="118"/>
      <c r="BD10" s="119">
        <f t="shared" ref="BD10" si="32">IF(U10=1,AA10,0)*L10</f>
        <v>0</v>
      </c>
      <c r="BE10" s="119">
        <f t="shared" ref="BE10" si="33">IF(U10=2,AA10,0)*L10</f>
        <v>4363.636363636364</v>
      </c>
      <c r="BF10" s="119">
        <f t="shared" ref="BF10" si="34">IF(U10=3,AA10,0)*L10</f>
        <v>0</v>
      </c>
      <c r="BG10" s="119">
        <f t="shared" ref="BG10" si="35">IF(U10=4,AA10,0)*L10</f>
        <v>0</v>
      </c>
      <c r="BH10" s="119">
        <f t="shared" ref="BH10" si="36">IF(U10=5,AA10,0)*L10</f>
        <v>0</v>
      </c>
      <c r="BI10" s="119">
        <f t="shared" ref="BI10" si="37">IF(U10=6,AA10,0)*L10</f>
        <v>0</v>
      </c>
      <c r="BJ10" s="119">
        <f t="shared" ref="BJ10" si="38">IF(U10=7,AA10,0)*L10</f>
        <v>0</v>
      </c>
      <c r="BK10" s="119">
        <f t="shared" ref="BK10" si="39">IF(U10=8,AA10,0)*L10</f>
        <v>0</v>
      </c>
      <c r="BL10" s="119">
        <f t="shared" ref="BL10" si="40">IF(U10=9,AA10,0)*L10</f>
        <v>0</v>
      </c>
      <c r="BM10" s="119">
        <f t="shared" ref="BM10" si="41">IF(U10=10,AA10,0)*L10</f>
        <v>0</v>
      </c>
      <c r="BN10" s="119">
        <f t="shared" ref="BN10" si="42">IF(U10=11,AA10,0)*L10</f>
        <v>0</v>
      </c>
      <c r="BO10" s="119">
        <f t="shared" ref="BO10" si="43">IF(U10=12,AA10,0)*L10</f>
        <v>0</v>
      </c>
      <c r="BP10" s="119">
        <f t="shared" ref="BP10" si="44">BQ10-SUM(BD10:BO10)</f>
        <v>0</v>
      </c>
      <c r="BQ10" s="119">
        <f t="shared" ref="BQ10" si="45">SUM(BD10:BO10)</f>
        <v>4363.636363636364</v>
      </c>
      <c r="BR10" s="119">
        <f t="shared" ref="BR10" si="46">IF(1&gt;U10,AB10*L10,0)-IF(1&gt;=V10,AB10*L10,0)</f>
        <v>0</v>
      </c>
      <c r="BS10" s="119">
        <f t="shared" ref="BS10" si="47">IF(2&gt;U10,AB10*L10,0)-IF(2&gt;=V10,AB10*L10,0)</f>
        <v>0</v>
      </c>
      <c r="BT10" s="119">
        <f t="shared" ref="BT10" si="48">IF(3&gt;U10,AB10*L10,0)-IF(3&gt;=V10,AB10*L10,0)</f>
        <v>2181.818181818182</v>
      </c>
      <c r="BU10" s="119">
        <f t="shared" ref="BU10" si="49">IF(4&gt;U10,AB10*L10,0)-IF(4&gt;=V10,AB10*L10,0)</f>
        <v>2181.818181818182</v>
      </c>
      <c r="BV10" s="119">
        <f t="shared" ref="BV10" si="50">IF(5&gt;U10,AB10*L10,0)-IF(5&gt;=V10,AB10*L10,0)</f>
        <v>2181.818181818182</v>
      </c>
      <c r="BW10" s="119">
        <f t="shared" ref="BW10" si="51">IF(6&gt;U10,AB10*L10,0)-IF(6&gt;=V10,AB10*L10,0)</f>
        <v>2181.818181818182</v>
      </c>
      <c r="BX10" s="119">
        <f t="shared" ref="BX10" si="52">IF(7&gt;U10,AB10*L10,0)-IF(7&gt;=V10,AB10*L10,0)</f>
        <v>2181.818181818182</v>
      </c>
      <c r="BY10" s="119">
        <f t="shared" ref="BY10" si="53">IF(8&gt;U10,AB10*L10,0)-IF(8&gt;=V10,AB10*L10,0)</f>
        <v>2181.818181818182</v>
      </c>
      <c r="BZ10" s="119">
        <f t="shared" ref="BZ10" si="54">IF(9&gt;U10,AB10*L10,0)-IF(9&gt;=V10,AB10*L10,0)</f>
        <v>2181.818181818182</v>
      </c>
      <c r="CA10" s="119">
        <f t="shared" ref="CA10" si="55">IF(10&gt;U10,AB10*L10,0)-IF(10&gt;=V10,AB10*L10,0)</f>
        <v>2181.818181818182</v>
      </c>
      <c r="CB10" s="119">
        <f t="shared" ref="CB10" si="56">IF(11&gt;U10,AB10*L10,0)-IF(11&gt;=V10,AB10*L10,0)</f>
        <v>2181.818181818182</v>
      </c>
      <c r="CC10" s="119">
        <f t="shared" ref="CC10" si="57">IF(12&gt;U10,AB10*L10,0)-IF(12&gt;=V10,AB10*L10,0)</f>
        <v>0</v>
      </c>
      <c r="CD10" s="119">
        <f t="shared" ref="CD10" si="58">CE10-SUM(BR10:CC10)</f>
        <v>0</v>
      </c>
      <c r="CE10" s="119">
        <f t="shared" ref="CE10" si="59">(Z10-AA10)*L10</f>
        <v>19636.363636363636</v>
      </c>
      <c r="CF10" s="119">
        <f t="shared" ref="CF10" si="60">IF(V10=1,AC10*L10,0)</f>
        <v>0</v>
      </c>
      <c r="CG10" s="119">
        <f t="shared" ref="CG10" si="61">IF(V10=2,AC10*L10,0)</f>
        <v>0</v>
      </c>
      <c r="CH10" s="119">
        <f t="shared" ref="CH10" si="62">IF(V10=3,AC10*L10,0)</f>
        <v>0</v>
      </c>
      <c r="CI10" s="119">
        <f t="shared" ref="CI10" si="63">IF(V10=4,AC10*L10,0)</f>
        <v>0</v>
      </c>
      <c r="CJ10" s="119">
        <f t="shared" ref="CJ10" si="64">IF(V10=5,AC10*L10,0)</f>
        <v>0</v>
      </c>
      <c r="CK10" s="119">
        <f t="shared" ref="CK10" si="65">IF(V10=6,AC10*L10,0)</f>
        <v>0</v>
      </c>
      <c r="CL10" s="119">
        <f t="shared" ref="CL10" si="66">IF(V10=7,AC10*L10,0)</f>
        <v>0</v>
      </c>
      <c r="CM10" s="119">
        <f t="shared" ref="CM10" si="67">IF(V10=8,AC10*L10,0)</f>
        <v>0</v>
      </c>
      <c r="CN10" s="119">
        <f t="shared" ref="CN10" si="68">IF(V10=9,AC10*L10,0)</f>
        <v>0</v>
      </c>
      <c r="CO10" s="119">
        <f t="shared" ref="CO10" si="69">IF(V10=10,AC10*L10,0)</f>
        <v>0</v>
      </c>
      <c r="CP10" s="119">
        <f t="shared" ref="CP10" si="70">IF(V10=11,AC10*L10,0)</f>
        <v>0</v>
      </c>
      <c r="CQ10" s="119">
        <f t="shared" ref="CQ10" si="71">IF(V10=12,AC10*L10,0)</f>
        <v>6000</v>
      </c>
      <c r="CR10" s="119">
        <f t="shared" ref="CR10" si="72">CS10-SUM(CF10:CQ10)</f>
        <v>0</v>
      </c>
      <c r="CS10" s="119">
        <f t="shared" ref="CS10" si="73">AC10*L10</f>
        <v>6000</v>
      </c>
      <c r="CT10" s="119">
        <f t="shared" ref="CT10" si="74">IF(U10=1,AH10,0)*M10</f>
        <v>0</v>
      </c>
      <c r="CU10" s="119">
        <f t="shared" ref="CU10" si="75">IF(U10=2,AH10,0)*M10</f>
        <v>727.27272727272737</v>
      </c>
      <c r="CV10" s="119">
        <f t="shared" ref="CV10" si="76">IF(U10=3,AH10,0)*M10</f>
        <v>0</v>
      </c>
      <c r="CW10" s="119">
        <f t="shared" ref="CW10" si="77">IF(U10=4,AH10,0)*M10</f>
        <v>0</v>
      </c>
      <c r="CX10" s="119">
        <f t="shared" ref="CX10" si="78">IF(U10=5,AH10,0)*M10</f>
        <v>0</v>
      </c>
      <c r="CY10" s="119">
        <f t="shared" ref="CY10" si="79">IF(U10=6,AH10,0)*M10</f>
        <v>0</v>
      </c>
      <c r="CZ10" s="119">
        <f t="shared" ref="CZ10" si="80">IF(U10=7,AH10,0)*M10</f>
        <v>0</v>
      </c>
      <c r="DA10" s="119">
        <f t="shared" ref="DA10" si="81">IF(U10=8,AH10,0)*M10</f>
        <v>0</v>
      </c>
      <c r="DB10" s="119">
        <f t="shared" ref="DB10" si="82">IF(U10=9,AH10,0)*M10</f>
        <v>0</v>
      </c>
      <c r="DC10" s="119">
        <f t="shared" ref="DC10" si="83">IF(U10=10,AH10,0)*M10</f>
        <v>0</v>
      </c>
      <c r="DD10" s="119">
        <f t="shared" ref="DD10" si="84">IF(U10=11,AH10,0)*M10</f>
        <v>0</v>
      </c>
      <c r="DE10" s="119">
        <f t="shared" ref="DE10" si="85">IF(U10=12,AH10,0)*M10</f>
        <v>0</v>
      </c>
      <c r="DF10" s="119">
        <f t="shared" ref="DF10" si="86">DG10-SUM(CT10:DE10)</f>
        <v>0</v>
      </c>
      <c r="DG10" s="119">
        <f t="shared" ref="DG10" si="87">SUM(CT10:DE10)</f>
        <v>727.27272727272737</v>
      </c>
      <c r="DH10" s="119">
        <f t="shared" ref="DH10" si="88">IF(1&gt;U10,AI10*M10,0)-IF(1&gt;=V10,AI10*M10,0)</f>
        <v>0</v>
      </c>
      <c r="DI10" s="119">
        <f t="shared" ref="DI10" si="89">IF(2&gt;U10,AI10*M10,0)-IF(2&gt;=V10,AI10*M10,0)</f>
        <v>0</v>
      </c>
      <c r="DJ10" s="119">
        <f t="shared" ref="DJ10" si="90">IF(3&gt;U10,AI10*M10,0)-IF(3&gt;=V10,AI10*M10,0)</f>
        <v>363.63636363636368</v>
      </c>
      <c r="DK10" s="119">
        <f t="shared" ref="DK10" si="91">IF(4&gt;U10,AI10*M10,0)-IF(4&gt;=V10,AI10*M10,0)</f>
        <v>363.63636363636368</v>
      </c>
      <c r="DL10" s="119">
        <f t="shared" ref="DL10" si="92">IF(5&gt;U10,AI10*M10,0)-IF(5&gt;=V10,AI10*M10,0)</f>
        <v>363.63636363636368</v>
      </c>
      <c r="DM10" s="119">
        <f t="shared" ref="DM10" si="93">IF(6&gt;U10,AI10*M10,0)-IF(6&gt;=V10,AI10*M10,0)</f>
        <v>363.63636363636368</v>
      </c>
      <c r="DN10" s="119">
        <f t="shared" ref="DN10" si="94">IF(7&gt;U10,AI10*M10,0)-IF(7&gt;=V10,AI10*M10,0)</f>
        <v>363.63636363636368</v>
      </c>
      <c r="DO10" s="119">
        <f t="shared" ref="DO10" si="95">IF(8&gt;U10,AI10*M10,0)-IF(8&gt;=V10,AI10*M10,0)</f>
        <v>363.63636363636368</v>
      </c>
      <c r="DP10" s="119">
        <f t="shared" ref="DP10" si="96">IF(9&gt;U10,AI10*M10,0)-IF(9&gt;=V10,AI10*M10,0)</f>
        <v>363.63636363636368</v>
      </c>
      <c r="DQ10" s="119">
        <f t="shared" ref="DQ10" si="97">IF(10&gt;U10,AI10*M10,0)-IF(10&gt;=V10,AI10*M10,0)</f>
        <v>363.63636363636368</v>
      </c>
      <c r="DR10" s="119">
        <f t="shared" ref="DR10" si="98">IF(11&gt;U10,AI10*M10,0)-IF(11&gt;=V10,AI10*M10,0)</f>
        <v>363.63636363636368</v>
      </c>
      <c r="DS10" s="119">
        <f t="shared" ref="DS10" si="99">IF(12&gt;U10,AI10*M10,0)-IF(12&gt;=V10,AI10*M10,0)</f>
        <v>0</v>
      </c>
      <c r="DT10" s="119">
        <f t="shared" ref="DT10" si="100">DU10-SUM(DH10:DS10)</f>
        <v>0</v>
      </c>
      <c r="DU10" s="119">
        <f t="shared" ref="DU10" si="101">(AG10-AH10)*M10</f>
        <v>3272.7272727272725</v>
      </c>
      <c r="DV10" s="119">
        <f t="shared" ref="DV10" si="102">IF(V10=1,AJ10*M10,0)</f>
        <v>0</v>
      </c>
      <c r="DW10" s="119">
        <f t="shared" ref="DW10" si="103">IF(V10=2,AJ10*M10,0)</f>
        <v>0</v>
      </c>
      <c r="DX10" s="119">
        <f t="shared" ref="DX10" si="104">IF(V10=3,AJ10*M10,0)</f>
        <v>0</v>
      </c>
      <c r="DY10" s="119">
        <f t="shared" ref="DY10" si="105">IF(V10=4,AJ10*M10,0)</f>
        <v>0</v>
      </c>
      <c r="DZ10" s="119">
        <f t="shared" ref="DZ10" si="106">IF(V10=5,AJ10*M10,0)</f>
        <v>0</v>
      </c>
      <c r="EA10" s="119">
        <f t="shared" ref="EA10" si="107">IF(V10=6,AJ10*M10,0)</f>
        <v>0</v>
      </c>
      <c r="EB10" s="119">
        <f t="shared" ref="EB10" si="108">IF(V10=7,AJ10*M10,0)</f>
        <v>0</v>
      </c>
      <c r="EC10" s="119">
        <f t="shared" ref="EC10" si="109">IF(V10=8,AJ10*M10,0)</f>
        <v>0</v>
      </c>
      <c r="ED10" s="119">
        <f t="shared" ref="ED10" si="110">IF(V10=9,AJ10*M10,0)</f>
        <v>0</v>
      </c>
      <c r="EE10" s="119">
        <f t="shared" ref="EE10" si="111">IF(V10=10,AJ10*M10,0)</f>
        <v>0</v>
      </c>
      <c r="EF10" s="119">
        <f t="shared" ref="EF10" si="112">IF(V10=11,AJ10*M10,0)</f>
        <v>0</v>
      </c>
      <c r="EG10" s="119">
        <f t="shared" ref="EG10" si="113">IF(V10=12,AJ10*M10,0)</f>
        <v>1000</v>
      </c>
      <c r="EH10" s="119">
        <f t="shared" ref="EH10" si="114">EI10-SUM(DV10:EG10)</f>
        <v>0</v>
      </c>
      <c r="EI10" s="119">
        <f t="shared" ref="EI10" si="115">AJ10*M10</f>
        <v>1000</v>
      </c>
      <c r="EJ10" s="88"/>
    </row>
    <row r="11" spans="1:140" ht="16.5" x14ac:dyDescent="0.3">
      <c r="A11" s="136"/>
      <c r="B11" s="136"/>
      <c r="C11" s="122"/>
      <c r="D11" s="122"/>
      <c r="E11" s="122"/>
      <c r="F11" s="122"/>
      <c r="G11" s="122"/>
      <c r="H11" s="127"/>
      <c r="I11" s="137"/>
      <c r="J11" s="138"/>
      <c r="K11" s="137"/>
      <c r="L11" s="122"/>
      <c r="M11" s="122"/>
      <c r="N11" s="127"/>
      <c r="O11" s="139"/>
      <c r="P11" s="139"/>
      <c r="Q11" s="140"/>
      <c r="R11" s="122"/>
      <c r="S11" s="122"/>
      <c r="T11" s="123"/>
      <c r="U11" s="124"/>
      <c r="V11" s="124"/>
      <c r="W11" s="125"/>
      <c r="X11" s="126"/>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8"/>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row>
    <row r="12" spans="1:140" ht="16.5" x14ac:dyDescent="0.3">
      <c r="A12" s="141"/>
      <c r="B12" s="141"/>
      <c r="C12" s="130"/>
      <c r="D12" s="130"/>
      <c r="E12" s="130"/>
      <c r="F12" s="130"/>
      <c r="G12" s="130"/>
      <c r="H12" s="135"/>
      <c r="I12" s="142"/>
      <c r="J12" s="143"/>
      <c r="K12" s="142"/>
      <c r="L12" s="130"/>
      <c r="M12" s="130"/>
      <c r="N12" s="135"/>
      <c r="O12" s="144"/>
      <c r="P12" s="144"/>
      <c r="Q12" s="145"/>
      <c r="R12" s="130"/>
      <c r="S12" s="130"/>
      <c r="T12" s="131"/>
      <c r="U12" s="132"/>
      <c r="V12" s="132"/>
      <c r="W12" s="133"/>
      <c r="X12" s="134"/>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row>
    <row r="13" spans="1:140" ht="16.5" x14ac:dyDescent="0.3">
      <c r="A13" s="141"/>
      <c r="B13" s="141"/>
      <c r="C13" s="130"/>
      <c r="D13" s="130"/>
      <c r="E13" s="130"/>
      <c r="F13" s="130"/>
      <c r="G13" s="130"/>
      <c r="H13" s="135"/>
      <c r="I13" s="142"/>
      <c r="J13" s="143"/>
      <c r="K13" s="142"/>
      <c r="L13" s="130"/>
      <c r="M13" s="130"/>
      <c r="N13" s="135"/>
      <c r="O13" s="144"/>
      <c r="P13" s="144"/>
      <c r="Q13" s="145"/>
      <c r="R13" s="130"/>
      <c r="S13" s="130"/>
      <c r="T13" s="131"/>
      <c r="U13" s="132"/>
      <c r="V13" s="132"/>
      <c r="W13" s="133"/>
      <c r="X13" s="134"/>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row>
    <row r="14" spans="1:140" ht="16.5" x14ac:dyDescent="0.3">
      <c r="A14" s="141"/>
      <c r="B14" s="141"/>
      <c r="C14" s="130"/>
      <c r="D14" s="130"/>
      <c r="E14" s="130"/>
      <c r="F14" s="130"/>
      <c r="G14" s="130"/>
      <c r="H14" s="135"/>
      <c r="I14" s="142"/>
      <c r="J14" s="143"/>
      <c r="K14" s="142"/>
      <c r="L14" s="130"/>
      <c r="M14" s="130"/>
      <c r="N14" s="135"/>
      <c r="O14" s="144"/>
      <c r="P14" s="144"/>
      <c r="Q14" s="145"/>
      <c r="R14" s="130"/>
      <c r="S14" s="130"/>
      <c r="T14" s="131"/>
      <c r="U14" s="132"/>
      <c r="V14" s="132"/>
      <c r="W14" s="133"/>
      <c r="X14" s="134"/>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row>
    <row r="15" spans="1:140" ht="16.5" x14ac:dyDescent="0.3">
      <c r="A15" s="141"/>
      <c r="B15" s="141"/>
      <c r="C15" s="130"/>
      <c r="D15" s="130"/>
      <c r="E15" s="130"/>
      <c r="F15" s="130"/>
      <c r="G15" s="130"/>
      <c r="H15" s="135"/>
      <c r="I15" s="142"/>
      <c r="J15" s="143"/>
      <c r="K15" s="142"/>
      <c r="L15" s="130"/>
      <c r="M15" s="130"/>
      <c r="N15" s="135"/>
      <c r="O15" s="144"/>
      <c r="P15" s="144"/>
      <c r="Q15" s="145"/>
      <c r="R15" s="130"/>
      <c r="S15" s="130"/>
      <c r="T15" s="131"/>
      <c r="U15" s="132"/>
      <c r="V15" s="132"/>
      <c r="W15" s="133"/>
      <c r="X15" s="134"/>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row>
    <row r="16" spans="1:140" ht="16.5" x14ac:dyDescent="0.3">
      <c r="A16" s="141"/>
      <c r="B16" s="141"/>
      <c r="C16" s="130"/>
      <c r="D16" s="130"/>
      <c r="E16" s="130"/>
      <c r="F16" s="130"/>
      <c r="G16" s="130"/>
      <c r="H16" s="135"/>
      <c r="I16" s="142"/>
      <c r="J16" s="143"/>
      <c r="K16" s="142"/>
      <c r="L16" s="130"/>
      <c r="M16" s="130"/>
      <c r="N16" s="135"/>
      <c r="O16" s="144"/>
      <c r="P16" s="144"/>
      <c r="Q16" s="145"/>
      <c r="R16" s="130"/>
      <c r="S16" s="130"/>
      <c r="T16" s="131"/>
      <c r="U16" s="132"/>
      <c r="V16" s="132"/>
      <c r="W16" s="133"/>
      <c r="X16" s="134"/>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row>
    <row r="17" spans="1:139" ht="16.5" x14ac:dyDescent="0.3">
      <c r="A17" s="141"/>
      <c r="B17" s="141"/>
      <c r="C17" s="130"/>
      <c r="D17" s="130"/>
      <c r="E17" s="130"/>
      <c r="F17" s="130"/>
      <c r="G17" s="130"/>
      <c r="H17" s="135"/>
      <c r="I17" s="142"/>
      <c r="J17" s="143"/>
      <c r="K17" s="142"/>
      <c r="L17" s="130"/>
      <c r="M17" s="130"/>
      <c r="N17" s="135"/>
      <c r="O17" s="144"/>
      <c r="P17" s="144"/>
      <c r="Q17" s="145"/>
      <c r="R17" s="130"/>
      <c r="S17" s="130"/>
      <c r="T17" s="131"/>
      <c r="U17" s="132"/>
      <c r="V17" s="132"/>
      <c r="W17" s="133"/>
      <c r="X17" s="134"/>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row>
    <row r="18" spans="1:139" ht="16.5" x14ac:dyDescent="0.3">
      <c r="A18" s="141"/>
      <c r="B18" s="141"/>
      <c r="C18" s="130"/>
      <c r="D18" s="130"/>
      <c r="E18" s="130"/>
      <c r="F18" s="130"/>
      <c r="G18" s="130"/>
      <c r="H18" s="135"/>
      <c r="I18" s="142"/>
      <c r="J18" s="143"/>
      <c r="K18" s="142"/>
      <c r="L18" s="130"/>
      <c r="M18" s="130"/>
      <c r="N18" s="135"/>
      <c r="O18" s="144"/>
      <c r="P18" s="144"/>
      <c r="Q18" s="145"/>
      <c r="R18" s="130"/>
      <c r="S18" s="130"/>
      <c r="T18" s="131"/>
      <c r="U18" s="132"/>
      <c r="V18" s="132"/>
      <c r="W18" s="133"/>
      <c r="X18" s="134"/>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row>
    <row r="19" spans="1:139" s="100" customFormat="1" x14ac:dyDescent="0.25">
      <c r="A19" s="98"/>
      <c r="B19" s="98"/>
      <c r="C19" s="98"/>
      <c r="D19" s="98"/>
      <c r="E19" s="98"/>
      <c r="F19" s="98"/>
      <c r="G19" s="98"/>
      <c r="H19" s="99"/>
      <c r="L19" s="98"/>
      <c r="M19" s="98"/>
      <c r="N19" s="99"/>
      <c r="O19" s="99"/>
      <c r="P19" s="99"/>
      <c r="Q19" s="101"/>
      <c r="R19" s="102"/>
      <c r="S19" s="103"/>
      <c r="T19" s="104"/>
      <c r="U19" s="104"/>
      <c r="V19" s="104"/>
      <c r="W19" s="105"/>
      <c r="X19" s="106"/>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4"/>
      <c r="DV19" s="104"/>
      <c r="DW19" s="104"/>
      <c r="DX19" s="104"/>
      <c r="DY19" s="104"/>
      <c r="DZ19" s="104"/>
      <c r="EA19" s="104"/>
      <c r="EB19" s="104"/>
      <c r="EC19" s="104"/>
      <c r="ED19" s="104"/>
      <c r="EE19" s="104"/>
      <c r="EF19" s="104"/>
      <c r="EG19" s="104"/>
      <c r="EH19" s="104"/>
      <c r="EI19" s="104"/>
    </row>
    <row r="20" spans="1:139" x14ac:dyDescent="0.25">
      <c r="BD20" s="1"/>
      <c r="BE20" s="1"/>
      <c r="BF20" s="1"/>
      <c r="BG20" s="1"/>
      <c r="BH20" s="1"/>
      <c r="BI20" s="1"/>
      <c r="BJ20" s="1"/>
      <c r="BK20" s="1"/>
      <c r="BL20" s="1"/>
      <c r="BM20" s="1"/>
      <c r="BN20" s="1"/>
      <c r="BO20" s="1"/>
    </row>
    <row r="21" spans="1:139" x14ac:dyDescent="0.25">
      <c r="BD21" s="1"/>
      <c r="BE21" s="1"/>
      <c r="BF21" s="1"/>
      <c r="BG21" s="1"/>
      <c r="BH21" s="1"/>
      <c r="BI21" s="1"/>
      <c r="BJ21" s="1"/>
      <c r="BK21" s="1"/>
      <c r="BL21" s="1"/>
      <c r="BM21" s="1"/>
      <c r="BN21" s="1"/>
      <c r="BO21" s="1"/>
    </row>
    <row r="22" spans="1:139" x14ac:dyDescent="0.25">
      <c r="BD22" s="1"/>
      <c r="BE22" s="1"/>
      <c r="BF22" s="1"/>
      <c r="BG22" s="1"/>
      <c r="BH22" s="1"/>
      <c r="BI22" s="1"/>
      <c r="BJ22" s="1"/>
      <c r="BK22" s="1"/>
      <c r="BL22" s="1"/>
      <c r="BM22" s="1"/>
      <c r="BN22" s="1"/>
      <c r="BO22" s="1"/>
    </row>
    <row r="23" spans="1:139" x14ac:dyDescent="0.25">
      <c r="BD23" s="1"/>
      <c r="BE23" s="1"/>
      <c r="BF23" s="1"/>
      <c r="BG23" s="1"/>
      <c r="BH23" s="1"/>
      <c r="BI23" s="1"/>
      <c r="BJ23" s="1"/>
      <c r="BK23" s="1"/>
      <c r="BL23" s="1"/>
      <c r="BM23" s="1"/>
      <c r="BN23" s="1"/>
      <c r="BO23" s="1"/>
    </row>
  </sheetData>
  <sheetProtection insertRows="0"/>
  <mergeCells count="3">
    <mergeCell ref="D2:Q5"/>
    <mergeCell ref="D1:Q1"/>
    <mergeCell ref="D7:Q7"/>
  </mergeCell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Summary-totals-by-month</vt:lpstr>
      <vt:lpstr>Summary-totals-by-course</vt:lpstr>
      <vt:lpstr>Full-course-file</vt:lpstr>
      <vt:lpstr>'Full-course-file'!Print_Area</vt:lpstr>
      <vt:lpstr>'Summary-totals-by-course'!Print_Area</vt:lpstr>
      <vt:lpstr>'Summary-totals-by-month'!Print_Area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Nick</cp:lastModifiedBy>
  <cp:lastPrinted>2018-05-21T09:26:53Z</cp:lastPrinted>
  <dcterms:created xsi:type="dcterms:W3CDTF">2018-04-22T05:56:58Z</dcterms:created>
  <dcterms:modified xsi:type="dcterms:W3CDTF">2020-05-26T09:11:16Z</dcterms:modified>
</cp:coreProperties>
</file>